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320" windowHeight="12210" tabRatio="923"/>
  </bookViews>
  <sheets>
    <sheet name="FING" sheetId="46" r:id="rId1"/>
    <sheet name="I.1" sheetId="10" r:id="rId2"/>
    <sheet name="I.2" sheetId="45" r:id="rId3"/>
    <sheet name="I.3" sheetId="11" r:id="rId4"/>
    <sheet name="I.4" sheetId="12" r:id="rId5"/>
    <sheet name="I.5" sheetId="13" r:id="rId6"/>
    <sheet name="I.6" sheetId="14" r:id="rId7"/>
    <sheet name="I.7" sheetId="15" r:id="rId8"/>
    <sheet name="I.8" sheetId="16" r:id="rId9"/>
    <sheet name="I.9" sheetId="17" r:id="rId10"/>
    <sheet name="I.10" sheetId="18" r:id="rId11"/>
    <sheet name="I.11" sheetId="21" r:id="rId12"/>
    <sheet name="I.12" sheetId="22" r:id="rId13"/>
    <sheet name="I.13" sheetId="23" r:id="rId14"/>
    <sheet name="I.14" sheetId="24" r:id="rId15"/>
    <sheet name="I.15" sheetId="25" r:id="rId16"/>
    <sheet name="I.16" sheetId="26" r:id="rId17"/>
    <sheet name="I. 17." sheetId="27" r:id="rId18"/>
    <sheet name="I. 18" sheetId="28" r:id="rId19"/>
    <sheet name="I.19" sheetId="29" r:id="rId20"/>
    <sheet name="I.20" sheetId="30" r:id="rId21"/>
    <sheet name="I.21" sheetId="31" r:id="rId22"/>
    <sheet name="I.22" sheetId="32" r:id="rId23"/>
    <sheet name="I.23" sheetId="33" r:id="rId24"/>
    <sheet name="I.24" sheetId="34" r:id="rId25"/>
    <sheet name="I.25." sheetId="35" r:id="rId26"/>
    <sheet name="I.26" sheetId="36" r:id="rId27"/>
  </sheets>
  <definedNames>
    <definedName name="_xlnm._FilterDatabase" localSheetId="0" hidden="1">FING!$A$2:$AF$108</definedName>
    <definedName name="_xlnm._FilterDatabase" localSheetId="1" hidden="1">I.1!$A$8:$P$8</definedName>
    <definedName name="_xlnm.Print_Area" localSheetId="0">FING!$A$2:$H$28</definedName>
    <definedName name="_xlnm.Print_Area" localSheetId="12">I.12!$A$2:$G$439</definedName>
    <definedName name="_xlnm.Print_Area" localSheetId="2">I.2!$A$1:$O$59</definedName>
    <definedName name="_xlnm.Print_Area" localSheetId="5">I.5!$A$1:$O$192</definedName>
  </definedNames>
  <calcPr calcId="125725"/>
</workbook>
</file>

<file path=xl/calcChain.xml><?xml version="1.0" encoding="utf-8"?>
<calcChain xmlns="http://schemas.openxmlformats.org/spreadsheetml/2006/main">
  <c r="J43" i="35"/>
  <c r="J42"/>
  <c r="J36"/>
  <c r="J35"/>
  <c r="G355" i="22"/>
  <c r="G354"/>
  <c r="G353"/>
  <c r="G352"/>
  <c r="G351"/>
  <c r="G350"/>
  <c r="J15" i="15"/>
  <c r="J13"/>
  <c r="O20" i="13"/>
  <c r="O21"/>
  <c r="O22"/>
  <c r="O40"/>
  <c r="O41"/>
  <c r="O42"/>
  <c r="O43"/>
  <c r="O52"/>
  <c r="O53"/>
  <c r="O192"/>
  <c r="M97" i="12"/>
  <c r="M96"/>
  <c r="M95"/>
  <c r="M81"/>
  <c r="M73"/>
  <c r="P43" i="10"/>
  <c r="P42"/>
  <c r="P41"/>
  <c r="P40"/>
  <c r="P31"/>
  <c r="P30"/>
  <c r="P24"/>
  <c r="AF106" i="46"/>
  <c r="AF105"/>
  <c r="AF104"/>
  <c r="AF103"/>
  <c r="AF102"/>
  <c r="AF101"/>
  <c r="AF100"/>
  <c r="AF99"/>
  <c r="AF98"/>
  <c r="AF97"/>
  <c r="AF96"/>
  <c r="AF95"/>
  <c r="AF94"/>
  <c r="AF93"/>
  <c r="AF92"/>
  <c r="AF91"/>
  <c r="AF90"/>
  <c r="AF89"/>
  <c r="AF88"/>
  <c r="AF87"/>
  <c r="AF86"/>
  <c r="AF85"/>
  <c r="AF84"/>
  <c r="AF83"/>
  <c r="AF82"/>
  <c r="AF81"/>
  <c r="AF80"/>
  <c r="AF79"/>
  <c r="AF78"/>
  <c r="AF77"/>
  <c r="AF76"/>
  <c r="AF75"/>
  <c r="AF74"/>
  <c r="AF73"/>
  <c r="AF72"/>
  <c r="AF71"/>
  <c r="AF70"/>
  <c r="AF69"/>
  <c r="AF68"/>
  <c r="AF67"/>
  <c r="J20" i="35"/>
  <c r="F16" i="32"/>
  <c r="I16" i="27"/>
  <c r="G261" i="22"/>
  <c r="G260"/>
  <c r="G259"/>
  <c r="G258"/>
  <c r="E257"/>
  <c r="G256"/>
  <c r="G255"/>
  <c r="G254"/>
  <c r="G253"/>
  <c r="G228"/>
  <c r="G227"/>
  <c r="G226"/>
  <c r="G225"/>
  <c r="G224"/>
  <c r="G223"/>
  <c r="G222"/>
  <c r="G221"/>
  <c r="G220"/>
  <c r="G219"/>
  <c r="G218"/>
  <c r="G217"/>
  <c r="G216"/>
  <c r="E214"/>
  <c r="E213"/>
  <c r="E212"/>
  <c r="E211"/>
  <c r="E210"/>
  <c r="G209"/>
  <c r="G208"/>
  <c r="G207"/>
  <c r="G206"/>
  <c r="G205"/>
  <c r="G204"/>
  <c r="G203"/>
  <c r="G202"/>
  <c r="I18" i="18"/>
  <c r="J32" i="17"/>
  <c r="J30"/>
  <c r="M45" i="13"/>
  <c r="H45"/>
  <c r="M44"/>
  <c r="H44"/>
  <c r="M53" i="12"/>
  <c r="M52"/>
  <c r="I50"/>
  <c r="H50"/>
  <c r="I49"/>
  <c r="H49"/>
  <c r="M48"/>
  <c r="P17" i="10"/>
  <c r="P16"/>
  <c r="AF66" i="46"/>
  <c r="AF65"/>
  <c r="AF64"/>
  <c r="AF63"/>
  <c r="AF61"/>
  <c r="AF60"/>
  <c r="AF59"/>
  <c r="AF58"/>
  <c r="AF57"/>
  <c r="AF56"/>
  <c r="AF54"/>
  <c r="AF53"/>
  <c r="AF52"/>
  <c r="AF51"/>
  <c r="AF50"/>
  <c r="AF49"/>
  <c r="AF48"/>
  <c r="AF46"/>
  <c r="AF45"/>
  <c r="AF44"/>
  <c r="AF43"/>
  <c r="AF42"/>
  <c r="AF41"/>
  <c r="AF40"/>
  <c r="AF39"/>
  <c r="AF38"/>
  <c r="AF37"/>
  <c r="AF36"/>
  <c r="AF35"/>
  <c r="AF34"/>
  <c r="AF33"/>
  <c r="J28" i="17"/>
  <c r="J27"/>
  <c r="J26"/>
  <c r="J25"/>
  <c r="J23"/>
  <c r="J22"/>
  <c r="J21"/>
  <c r="M35" i="12"/>
  <c r="M34"/>
  <c r="I14" i="46"/>
  <c r="P10" i="10"/>
  <c r="G93" i="22"/>
  <c r="G47"/>
  <c r="G48"/>
  <c r="G49"/>
  <c r="G50"/>
  <c r="G51"/>
  <c r="G52"/>
  <c r="G53"/>
  <c r="G54"/>
  <c r="G55"/>
  <c r="G56"/>
  <c r="G57"/>
  <c r="G58"/>
  <c r="G59"/>
  <c r="G60"/>
  <c r="G61"/>
  <c r="G62"/>
  <c r="G63"/>
  <c r="G64"/>
  <c r="G65"/>
  <c r="G69"/>
  <c r="G70"/>
  <c r="G71"/>
  <c r="G72"/>
  <c r="G66"/>
  <c r="G67"/>
  <c r="G76"/>
  <c r="G437"/>
  <c r="J11" i="15"/>
  <c r="J11" i="35"/>
  <c r="J10" i="15"/>
  <c r="AF6" i="46"/>
  <c r="AF3"/>
  <c r="E58" i="36"/>
  <c r="J59" i="35"/>
  <c r="L58" i="34"/>
  <c r="L59" i="33"/>
  <c r="I58" i="32"/>
  <c r="G58" i="31"/>
  <c r="I59" i="30"/>
  <c r="I59" i="29"/>
  <c r="I187" i="28"/>
  <c r="I58" i="27"/>
  <c r="I62" i="26"/>
  <c r="I62" i="25"/>
  <c r="G30" i="24"/>
  <c r="F20" i="23"/>
  <c r="J58" i="21"/>
  <c r="J56" i="18"/>
  <c r="N108" i="46"/>
  <c r="J51" i="17"/>
  <c r="J60" i="16"/>
  <c r="J59" i="15"/>
  <c r="N60" i="14"/>
  <c r="M109" i="12"/>
  <c r="N59" i="11"/>
  <c r="P59" i="10"/>
  <c r="O59" i="45"/>
  <c r="H108" i="46"/>
  <c r="I108"/>
  <c r="J108"/>
  <c r="K108"/>
  <c r="L108"/>
  <c r="M108"/>
  <c r="O108"/>
  <c r="P108"/>
  <c r="Q108"/>
  <c r="R108"/>
  <c r="S108"/>
  <c r="T108"/>
  <c r="U108"/>
  <c r="V108"/>
  <c r="W108"/>
  <c r="X108"/>
  <c r="Y108"/>
  <c r="Z108"/>
  <c r="AA108"/>
  <c r="AB108"/>
  <c r="AC108"/>
  <c r="AD108"/>
  <c r="AE108"/>
  <c r="G108"/>
  <c r="F108"/>
  <c r="E108"/>
  <c r="AF4"/>
  <c r="AF5"/>
  <c r="AF7"/>
  <c r="AF8"/>
  <c r="AF9"/>
  <c r="AF10"/>
  <c r="AF11"/>
  <c r="AF12"/>
  <c r="AF13"/>
  <c r="AF14"/>
  <c r="AF15"/>
  <c r="AF16"/>
  <c r="AF18"/>
  <c r="AF19"/>
  <c r="AF20"/>
  <c r="AF21"/>
  <c r="AF22"/>
  <c r="AF23"/>
  <c r="AF24"/>
  <c r="AF25"/>
  <c r="AF26"/>
  <c r="AF27"/>
  <c r="AF28"/>
  <c r="AF30"/>
  <c r="AF31"/>
  <c r="AF32"/>
  <c r="AF108"/>
  <c r="AF17"/>
</calcChain>
</file>

<file path=xl/sharedStrings.xml><?xml version="1.0" encoding="utf-8"?>
<sst xmlns="http://schemas.openxmlformats.org/spreadsheetml/2006/main" count="7869" uniqueCount="3666">
  <si>
    <t xml:space="preserve"> Zhou Guangqi Sun Lin, Zhang Lei Liu Huiying Sun Jiaying Wang Yue Wu Xinhui, Comparison of Acid - lowering Methods in Blueberry, JOURNAL OF DALIAN UNIVERSITY OF TECHNOLOGY, Number. 6, p.416-419, ISSN 1000-8608, nov /dec, 2016  </t>
  </si>
  <si>
    <t>http://www.cqvip.com/QK/92018A/201606/ http://www.cqvip.com/productor/pro_zk.shtml http://www.cqvip.com/QK/92018A/2http://www.cqvip.com/QK/92018A/201606/670904607.html https://scholar.google.ro/scholar?as_ylo=2016&amp;hl=ro&amp;as_sdt=0,5&amp;sciodt=0,5&amp;cites=7550294629905227419&amp;scipsc=</t>
  </si>
  <si>
    <t>R PF Guiné, FJ Gonçalves, Bioactive Compounds in Some Culinary Aromatic Herbs and Their Effects on Human Health, MINI - REVIEWS IN MEDICINAL CHEMISTRY, Volume 16, Number 11, p. 855-866, ISSN 1389-5575, july, 2016</t>
  </si>
  <si>
    <t>http://www.ingentaconnect.com/content/ben/mrmc/2016/00000016/00000011/art00002 https://www.scopus.com/results/citedbyresults.uri?sort=plf-f&amp;cite=2-s2.0-84891707567&amp;src=s&amp;imp=t&amp;sid=25F889CCD56350B41C8195F32F5AD1EF.wsnAw8kcdt7IPYLO0V48gA%3a230&amp;sot=cite&amp;sdt=a&amp;sl=0&amp;origin=resultslist&amp;editSaveSearch=&amp;txGid=25F889CCD56350B41C8195F32F5AD1EF.wsnAw8kcdt7IPYLO0V48gA%3a23</t>
  </si>
  <si>
    <t xml:space="preserve"> Vrinceanu Narcisa, Petre Alina Brindusa , Hristodor  Claudia Mihaela, Popovici Eveline,  Pui Aurel , Coman Diana, Tanasa  Diana </t>
  </si>
  <si>
    <t xml:space="preserve">Zinc oxide — Linen fibrous composites: Morphological, structural, chemical, humidity adsorptive and thermal barrier attributes, capitolul 2 în cartea MODERN SURFACE ENGINEERING TREATMENTS , editura InTech , editor Mahmood Aliofkhazraei, p. 21-44,  2013  </t>
  </si>
  <si>
    <t>N Janpetch, N Saito, R Rujiravanit, Fabrication of bacterial cellulose-ZnO composite via solution plasma process for antibacterial applications, CARBOHYDRATE POLYMERS, 
Volume 148, ISSN 0144-8617, p. 335–344, september, 2016</t>
  </si>
  <si>
    <t>http://www.sciencedirect.com/science/article/pii/S0144861716304349 https://scholar.google.ro/scholar?as_ylo=2016&amp;hl=ro&amp;as_sdt=0,5&amp;sciodt=0,5&amp;cites=5289496714775190911&amp;scipsc=</t>
  </si>
  <si>
    <t xml:space="preserve">Vrînceanu Narcisa, Tanasa Diana, Hristodor Claudia, Brinza Florin, Popovici Eveline., Gherca Daniel, Pui Aurel, Coman  Diana, Carsmariu Andreea., Bistricianu Ionuț .Lucian, Broască Gianina </t>
  </si>
  <si>
    <t xml:space="preserve">Synthesis and characterization of zinc oxide nanoparticles, JOURNAL OF THERMAL ANALYSIS AND CALORIMETRY, vol. 111, nr. 2, p. 1107-1119, 2013  </t>
  </si>
  <si>
    <t xml:space="preserve">M Dallel, AA Al-Zahrani, HM Al-Shahrani, Prediction of the boiling temperature of 1, 2-dimethoxyethane and propylene carbonate through the study of viscosity–temperature dependence of corresponding binary liquid mixtures,  PHYSICS AND CHEMISTRY OF LIQUIDS,Volume 55, ISSN 0031-9104, p.1-17, septtember, 2016
</t>
  </si>
  <si>
    <t>http://www.tandfonline.com/doi/full/10.1080/00319104.2016.1233181 https://scholar.google.ro/scholar?as_ylo=2016&amp;hl=ro&amp;as_sdt=0,5&amp;sciodt=0,5&amp;cites=5274605432088815051&amp;scipsc=</t>
  </si>
  <si>
    <t>Crenganis Mihai</t>
  </si>
  <si>
    <t>Noaptea Cercetatorilor</t>
  </si>
  <si>
    <t>CONTROLLING LOW COST SERIAL MANIPULATORS WITH A MICROCONTROLLER BOARD</t>
  </si>
  <si>
    <t xml:space="preserve">Mihai CRENGANIS </t>
  </si>
  <si>
    <t>Academic Journal of  Manufacturing Engineering</t>
  </si>
  <si>
    <t>Vol. 14</t>
  </si>
  <si>
    <t>Issue 2/2016</t>
  </si>
  <si>
    <t>ISSN: 1583-7904</t>
  </si>
  <si>
    <t>pp. 1-6</t>
  </si>
  <si>
    <t>Scopus, Index Copernicus, UlrichsWeb, http://www.auif.utcluj.ro/en/ajme-tm.html</t>
  </si>
  <si>
    <t>Implementing PID Controller for A DC Motor Actuated Mini Milling Machine</t>
  </si>
  <si>
    <t>Mihai CRENGANIS  Octavian BOLOGA</t>
  </si>
  <si>
    <t>pp. 107-113</t>
  </si>
  <si>
    <t>Roboti Industriali</t>
  </si>
  <si>
    <t>Telea Dorin, Crenganis Mihai</t>
  </si>
  <si>
    <t>Editura ULBSibiu</t>
  </si>
  <si>
    <t>ISBN 978-606-12-1422-8</t>
  </si>
  <si>
    <t>Dumitrascu Oana</t>
  </si>
  <si>
    <t>FACTORS INGLUENCING THE ATTRACTIVENESS OF THE UNIVERSITY</t>
  </si>
  <si>
    <t xml:space="preserve">Review of Management and Economic Engineering 5th International Management Conference </t>
  </si>
  <si>
    <t>ISSN 2247-8639</t>
  </si>
  <si>
    <t>http://conference.rmee.org/</t>
  </si>
  <si>
    <t>Challenges, Performances and Tendencies in Organisation Management, Chapter 39: Comparative Management in the Field of Extracurricular Activities, Highlighting Instrument of Potential Change</t>
  </si>
  <si>
    <t>Oana Dumitrașcu, Emanoil Muscalu</t>
  </si>
  <si>
    <t>World Scientific Publishing Singapore</t>
  </si>
  <si>
    <t>978-981-4656-01-6 </t>
  </si>
  <si>
    <t>Challenges, Performances and Tendencies in Organisation Management, Chapter 45: Romanian Pre-University Educational Management in the Context of European Integration</t>
  </si>
  <si>
    <t>Ana Tușa, Claudiu Sorin Voinia, Oana Dumitrașcu</t>
  </si>
  <si>
    <t>The 2nd International Scientific Conference Samro 2016 "News, challenges and trends in Management of Knowledge-Based Organizations"</t>
  </si>
  <si>
    <t>http://conferences.ulbsibiu.ro/samro2016</t>
  </si>
  <si>
    <t>Florea Adriana</t>
  </si>
  <si>
    <t>Analiza mecanismelor</t>
  </si>
  <si>
    <t>978-606-12-1321-4</t>
  </si>
  <si>
    <t>Florea Viorel,Florea Radu, Florea Adriana</t>
  </si>
  <si>
    <t>978-606-12-132-7</t>
  </si>
  <si>
    <t>Florea Marin</t>
  </si>
  <si>
    <t>Florea Radu</t>
  </si>
  <si>
    <t>Sinteza Mecanismelor</t>
  </si>
  <si>
    <t>978-606-12-1322-1</t>
  </si>
  <si>
    <t>Florea Viorel, Florea Radu, Florea Adriana</t>
  </si>
  <si>
    <t>978-606-12-1320-7</t>
  </si>
  <si>
    <t>Racz, S.G., Gîrjob, Claudia,</t>
  </si>
  <si>
    <t>ISBN 978-606-12-1292-7</t>
  </si>
  <si>
    <t xml:space="preserve">Gîrjob, C., Racz. G., Bologa, O., </t>
  </si>
  <si>
    <t>The Determination of the Forming Limit Curve Using a Modular Device, Academic Journal of Manufacturing Engineering, Editura Politehnica, Timisoara, Volume 8/2010Issue 2, ISSN 1583-7904, 2010, pp. 39-44, Copernicus, http://journals.indexcopernicus.com/karta.php?action=masterlist&amp;id=5174, http://www.eng.upt.ro/auif/ajme.php</t>
  </si>
  <si>
    <t xml:space="preserve">Radu, V., Racz. G., Bologa, O., Experimental and numerical investigations of the steel sheets formability with hydroforming,   
MATEC Web Conf.,
The 4th International Conference on Computing and Solutions in Manufacturing Engineering 2016 – CoSME’16 </t>
  </si>
  <si>
    <t>DOI: 10.1051/mateconf/20179402016</t>
  </si>
  <si>
    <t xml:space="preserve">https://search.proquest.com/docview/1802751651?accountid=8083 </t>
  </si>
  <si>
    <t xml:space="preserve">Radu, V., Racz. G., Bologa, O., NUMERICAL SIMULATION STUDY OF SHEET FORMABILITY USING HYDROFORMINGOWS,  Academic Journal of Manufacturing Engineering . 2016, Vol. 14 Issue 2, p71-79. 9p. </t>
  </si>
  <si>
    <t>C. Girjob, G. Racz, O. Bologa,</t>
  </si>
  <si>
    <t>http://aip.scitation.org/doi/abs/10.1063/1.4951947</t>
  </si>
  <si>
    <t>Girjob Claudia</t>
  </si>
  <si>
    <t>Gabriel Racz</t>
  </si>
  <si>
    <t>Iridon Anca</t>
  </si>
  <si>
    <t>Manolea Daniel</t>
  </si>
  <si>
    <t xml:space="preserve">Proiectare prin CREO 3.0 : Modelare Parametrică Solide </t>
  </si>
  <si>
    <t xml:space="preserve">MANOLEA, DANIEL </t>
  </si>
  <si>
    <t xml:space="preserve">Editura Universităţii ”Lucian Blaga” din Sibiu
</t>
  </si>
  <si>
    <t>978-606-12-1432-7</t>
  </si>
  <si>
    <t>dec.</t>
  </si>
  <si>
    <t>Matran Cristian</t>
  </si>
  <si>
    <t>Neagu Ioan</t>
  </si>
  <si>
    <t>Oleksik Valentin</t>
  </si>
  <si>
    <t>Pascu Adrian</t>
  </si>
  <si>
    <t>Popp Ilie Octavian</t>
  </si>
  <si>
    <t>Racz Sever-Gabriel</t>
  </si>
  <si>
    <t>Șerban Remus</t>
  </si>
  <si>
    <t>Ștefănuță Ioan</t>
  </si>
  <si>
    <t>Tera Melania</t>
  </si>
  <si>
    <t>Vlad Dorin</t>
  </si>
  <si>
    <t>Vrînceanu Narcisa</t>
  </si>
  <si>
    <t>NU</t>
  </si>
  <si>
    <t>Nicolae Bercan, 
Mihaiela Iliescu, 
Cristian Matran</t>
  </si>
  <si>
    <t xml:space="preserve">Proiectarea constructiva a modelelor - Indrumar de laborator  </t>
  </si>
  <si>
    <t>Universitatii Lucian Blaga din Sibiu</t>
  </si>
  <si>
    <t>978-606-12-1410-5</t>
  </si>
  <si>
    <t>Decembrie</t>
  </si>
  <si>
    <t>Malcoci Marina, Pascari Ioana, Ghelbert Angela</t>
  </si>
  <si>
    <t>I. Neagu, Studiul muncii in industria confectiilor, Editura Universitatii Lucian Baga, Sibiu, 2001</t>
  </si>
  <si>
    <t>Annals of the University of Oradea, Fascicle of Textiles, Leatherwork, vol. 2 2016, mai, http://textile.webhost.uoradea.ro/Conferinta/2016/index.html , http://textile.webhost.uoradea.ro/Annals/Vol%20XVII-No%202-2016/Pielarie/Art.nr.200-pag.%20183-186.pdf</t>
  </si>
  <si>
    <t>Ebsco, Index Copernicus, DOAJ etc.</t>
  </si>
  <si>
    <t>Annals of the University of Oradea, Fascicle of Textiles, Leatherwork,  2016, mai</t>
  </si>
  <si>
    <t>Referent stiintific</t>
  </si>
  <si>
    <t>50/10</t>
  </si>
  <si>
    <t>Experimental Study Regarding of Bending Behaviour of Stabilizator Link</t>
  </si>
  <si>
    <t xml:space="preserve">Nicolae Cofaru, Lucian Roman, Adrian Pascu, Valentin Oleksik
</t>
  </si>
  <si>
    <t>68</t>
  </si>
  <si>
    <t>1 (2016)</t>
  </si>
  <si>
    <t>1583-7149</t>
  </si>
  <si>
    <t>10.1515/aucts-2016-0003</t>
  </si>
  <si>
    <t>12 ... 15</t>
  </si>
  <si>
    <t>Scholar google</t>
  </si>
  <si>
    <t>scholar.google.com</t>
  </si>
  <si>
    <t>Generalized Modelling of the Stabilizer Link and Static Simulation Using FEM</t>
  </si>
  <si>
    <t>Nicolae Cofaru, Lucian Roman, Adrian Pascu, Valentin Oleksik</t>
  </si>
  <si>
    <t>ACTA Universitatis Cibiniensis, Technical Series</t>
  </si>
  <si>
    <t>1583-7150</t>
  </si>
  <si>
    <t>10.1515/aucts-2016-0004</t>
  </si>
  <si>
    <t>16 ... 21</t>
  </si>
  <si>
    <t>Numerical Study about the Influence of Wall Angle about Main Strains, Thickness Reduction and Forces on Single Point Incremental Forming Process</t>
  </si>
  <si>
    <t>Valentin Oleksik</t>
  </si>
  <si>
    <t>1583-7151</t>
  </si>
  <si>
    <t>10.1515/aucts-2016-0001</t>
  </si>
  <si>
    <t>1 ... 6</t>
  </si>
  <si>
    <t>Avrigean Eugen, Bondrea Ioan, Pascu Adrian, Oleksik Valentin</t>
  </si>
  <si>
    <t>LAP Lambert Academic Publishing, Germany</t>
  </si>
  <si>
    <t>978-3-659-69486-8</t>
  </si>
  <si>
    <t>August</t>
  </si>
  <si>
    <t xml:space="preserve">OLEKSIK, V., PASCU, A., DEAC, C., FLEACĂ, R., BOLOGA, O., RACZ, G. </t>
  </si>
  <si>
    <t>Titlul articolului</t>
  </si>
  <si>
    <t>Editura</t>
  </si>
  <si>
    <t xml:space="preserve">Numele si prenumele </t>
  </si>
  <si>
    <t>Perioada</t>
  </si>
  <si>
    <t>Data depunerii</t>
  </si>
  <si>
    <t>TOTAL</t>
  </si>
  <si>
    <t>Nr. pag.</t>
  </si>
  <si>
    <t>Nr. pag. Capitole</t>
  </si>
  <si>
    <t>Denumire proiect</t>
  </si>
  <si>
    <t>ISSN-/ ISBN</t>
  </si>
  <si>
    <t>Punctaj total**</t>
  </si>
  <si>
    <t>Titlul revistei</t>
  </si>
  <si>
    <t>Tipul articolulului (articol, abstract)</t>
  </si>
  <si>
    <t>Anul</t>
  </si>
  <si>
    <t>Site www al revistei</t>
  </si>
  <si>
    <t>Site www</t>
  </si>
  <si>
    <t>Beneficiar</t>
  </si>
  <si>
    <t>Organizatori</t>
  </si>
  <si>
    <t>Director de proiect</t>
  </si>
  <si>
    <t>Punctaj individual</t>
  </si>
  <si>
    <t>**Membru în comitetul științific sau recenzor</t>
  </si>
  <si>
    <t>Punctaj de referință***</t>
  </si>
  <si>
    <t>Punctaj**</t>
  </si>
  <si>
    <t>I.1 Articole* publicate în reviste ISI Thomson cu SRI-scor relativ de influență (găsiți lista la http://www.uefiscdi.gov.ro)</t>
  </si>
  <si>
    <t>Paginile articolului (de la … pana la …)</t>
  </si>
  <si>
    <t>Volumul</t>
  </si>
  <si>
    <t>Numarul</t>
  </si>
  <si>
    <t>Numele revistei</t>
  </si>
  <si>
    <t>DOI articol (Digital object identifier)</t>
  </si>
  <si>
    <t>I.2 Articole* publicate în reviste cotate Thomson ISI cu factor de impact (FI)</t>
  </si>
  <si>
    <t>Adresa web a bazei de date / articolului</t>
  </si>
  <si>
    <t>Luna</t>
  </si>
  <si>
    <t>Punctaj de referință**</t>
  </si>
  <si>
    <t>Manager/responsabil pentru organizarea unui eveniment artistic: 100/40</t>
  </si>
  <si>
    <t>Regie/asistență de regie spectacol: 50/20</t>
  </si>
  <si>
    <t>Roluri în spectacole în țară / în Sibiu: 60/30</t>
  </si>
  <si>
    <t>Regie/asistență de regie spectacol: 300/40</t>
  </si>
  <si>
    <t>Roluri în filme/spectacole : 1000/200</t>
  </si>
  <si>
    <t>*Se raportează inclusiv articolele susținute la conferințe, publicate ca rezumate în reviste cotate ISI și recenziile publicate în ISI - AHCI (pentru domeniul Științe Umaniste)</t>
  </si>
  <si>
    <t>ISBN/ ISSN</t>
  </si>
  <si>
    <t>Punctaj individual (se imparte punctaj total la nr de autori din țară)</t>
  </si>
  <si>
    <t>Punctaj individual (se împarte la nr. autorilor din țară)</t>
  </si>
  <si>
    <t>Titlul volumului, denumirea conferintei și locul de desfășurare, site www</t>
  </si>
  <si>
    <t>Lucrarea citată (titlu, revistă/editură, volum, număr, an apariție)</t>
  </si>
  <si>
    <t xml:space="preserve">Publicația în care este citată  lucrarea:  autori, titlul articolului, titlul revistei,volumul, numărul, ISSN, anul și luna publicării </t>
  </si>
  <si>
    <t xml:space="preserve">**Punctaj de referință pentru un articol: 150 </t>
  </si>
  <si>
    <t>Membri</t>
  </si>
  <si>
    <t xml:space="preserve">*Se iau în calcul doar proiectele pentru care există la Serviciul CDIPI o copie a contractului și dovada existenței banilor în evidența financiară a ULBS </t>
  </si>
  <si>
    <t>**Punctaj: 40/20 pentru lucrarea publicată/susținută  la o conferință desfășurată  în străinătate/în țară</t>
  </si>
  <si>
    <t>Data intrării în vigoare a contractului</t>
  </si>
  <si>
    <t>Data expirării contractului</t>
  </si>
  <si>
    <t>Titlul volumului</t>
  </si>
  <si>
    <t xml:space="preserve">*Se va verifica afilierea ULBS a autorului / autorilor. </t>
  </si>
  <si>
    <t xml:space="preserve">*Programe europene H2020, respectiv PN3 etc. - mimin 60%  din punctajul maxim. După caz, pot fi atasate alte dovezi dacă nu există liste cu punctaje afișate </t>
  </si>
  <si>
    <t>I.25. Lucrări prezentate sau publicate în volumele conferințelor organizate în străinătate/în țară*</t>
  </si>
  <si>
    <t>Luna (Ian-Dec)</t>
  </si>
  <si>
    <t xml:space="preserve">*Se raportează doar articolele cu SRI&gt;0.1, nu și rezumatele (rezumatele conferințelor ISI se raportează la indicatorul I4). </t>
  </si>
  <si>
    <t>*Se va verifica afilierea ULBS a autorului / autorilor. Se împarte punctajul la numărul autorilor din țară. Pentru autorii din străinatate se menționează în paranteză instituția</t>
  </si>
  <si>
    <t>Numele și prenumele autorilor</t>
  </si>
  <si>
    <t>Numărul</t>
  </si>
  <si>
    <t>ISSN-ul revistei (format tipărit, electronic)</t>
  </si>
  <si>
    <t>Link către articol pe site - ul revistei</t>
  </si>
  <si>
    <t>Paginile articolului (de la … până la …)</t>
  </si>
  <si>
    <t>Anul publicării</t>
  </si>
  <si>
    <t>Luna publicării</t>
  </si>
  <si>
    <t>SRI revista (la momentul completării)</t>
  </si>
  <si>
    <t>FI revista (la momentul completării)</t>
  </si>
  <si>
    <t>Punctaj individual (se împarte punctaj total la nr de autori din țară)</t>
  </si>
  <si>
    <t xml:space="preserve">*Se raportează doar articolele, nu și rezumatele (rezumatele conferințelor ISI se raportează la indicatorul I4). </t>
  </si>
  <si>
    <t xml:space="preserve">I.3 Articole* publicate în reviste indexate Thomson ISI (fără factor de impact). Master journal list: http://ip-science.thomsonreuters.com/mjl/ </t>
  </si>
  <si>
    <t>*Se raportează doar articolele, nu și rezumatele (rezumatele conferințelor ISI se raportează la indicatorul I4)</t>
  </si>
  <si>
    <t>*Se va verifica afilierea ULBS a autorului / autorilor. Se împarte punctajul la numărul autorilor din țară. Pentru autorii din străinătate se menționează în paranteză instituția</t>
  </si>
  <si>
    <t xml:space="preserve">Titlul volumului, titlul conferinței, locul și perioada de desfășurare </t>
  </si>
  <si>
    <t>Site www al conferinței</t>
  </si>
  <si>
    <t xml:space="preserve">*Se raportează doar articolele, nu și rezumatele. </t>
  </si>
  <si>
    <t xml:space="preserve">Baza de date în care este indexată revista </t>
  </si>
  <si>
    <t>*Se raportează doar articolele, nu și recenziile (recenziile publicate în ISI journals se raportează la indicatorul I4)</t>
  </si>
  <si>
    <t>Titlul cărții</t>
  </si>
  <si>
    <t>ISBN-ul cărții</t>
  </si>
  <si>
    <t>Titlul cărții, indicare capitol</t>
  </si>
  <si>
    <t>Numele și prenumele editorilor</t>
  </si>
  <si>
    <t>I.12. Citări* în bazele de date recunoscute de comisia CNATDCU aferentă domeniului</t>
  </si>
  <si>
    <t>Baza de date în care este citată lucrarea (link)</t>
  </si>
  <si>
    <t>Titlul brevetului/ Numărul</t>
  </si>
  <si>
    <t>** Punctele alocate pentru o inovație: 20</t>
  </si>
  <si>
    <t>Data implementării</t>
  </si>
  <si>
    <t>Numele și prenumele</t>
  </si>
  <si>
    <t>Denumirea evenimentului național, locul și perioada desfășurării</t>
  </si>
  <si>
    <t>Site www al manifestării (se recomandă)</t>
  </si>
  <si>
    <t>Denumirea evenimentului internațional, locul și perioada desfășurării</t>
  </si>
  <si>
    <t>Site www al manifestării</t>
  </si>
  <si>
    <t>Denumirea revistei internaționale</t>
  </si>
  <si>
    <t>Numar editori asociați din țară</t>
  </si>
  <si>
    <t>Funcția în cadrul comitetului editorial (editor șef sau editor asociat)</t>
  </si>
  <si>
    <t>Denumirea revistei / conferinței internaționale și locul de desfășurare</t>
  </si>
  <si>
    <t>Anul desfășurării conferinței</t>
  </si>
  <si>
    <t>Luna desfășurării conferinței</t>
  </si>
  <si>
    <t>Site www al revistei / conferinței</t>
  </si>
  <si>
    <t xml:space="preserve">Funcția în cadrul comitetului științific </t>
  </si>
  <si>
    <t>*Se raportează doar conferințele într-o limbă de circulație internațională</t>
  </si>
  <si>
    <t>Denumirea conferinței internaționale</t>
  </si>
  <si>
    <t>Funcția în cadrul comitetului științific (Organizator principal sau membru)</t>
  </si>
  <si>
    <t>Denumirea conferinței naționale</t>
  </si>
  <si>
    <t>Funcția în cadrul comitetului științific (organizator principal sau membru)</t>
  </si>
  <si>
    <t>Denumire competiție</t>
  </si>
  <si>
    <t>site www cu rezultatele competiției</t>
  </si>
  <si>
    <t>Anul în care s-au afișat rezultatele</t>
  </si>
  <si>
    <t>Luna în care s-au afișat rezultatele</t>
  </si>
  <si>
    <t>Volumul / numărul</t>
  </si>
  <si>
    <t>Paginile (de la … până la …)</t>
  </si>
  <si>
    <t>**Se acordă 100 ore pentru fiecare stagiu</t>
  </si>
  <si>
    <t>*Se raportează doar articolele, nu și recenziile (recenziile publicate în reviste ERIH - INT1 se raportează la indicatorul I4, iar cele publicate în INT2 la I5)</t>
  </si>
  <si>
    <t>*Se va verifica afilierea ULBS a autorului / autorilor. Se împarte punctajul la numărul autorilor din țară. Pentru autorii din străinătate se menționează în paranteză instituția.</t>
  </si>
  <si>
    <t>*Se va anexa documentul doveditor, inclusiv înregistrarea la Biroul pentru protecția proprietății intelectuale</t>
  </si>
  <si>
    <t>Punctaj individual***</t>
  </si>
  <si>
    <t>***Dacă la o conferință se raportează mai mulți organizatori principali, punctajul (100) se împarte în mod proporțional la numărul de organizatori principali.</t>
  </si>
  <si>
    <t xml:space="preserve">**Punctajul se acordă directorului de proiect/coordonatorului din partea ULBS. La decizia directorului, pe baza unei adrese scrise şi semnate, punctajul poate fi împărțit între director și membrii proiectului, fără a se depăși 500/100 puncte pentru competițiile internaționale/naționale. </t>
  </si>
  <si>
    <t>I.6 Articole* publicate în reviste ISI-AHCI (Arts and Humanities): http://ip-science.thomsonreuters.com/cgi-bin/jrnlst/jloptions.cgi?PC=H</t>
  </si>
  <si>
    <t>I.7 Cărți științifice* (de autor / editate / traduse) publicate la edituri internaționale într-o limbă de circulație internațională</t>
  </si>
  <si>
    <t>**Punctajul de referinţă pentru o carte de 200 pagini este 1500 puncte. Se pot raporta și cărți cu număr de pagini inferior, cu diminuarea proporțională a punctajului.</t>
  </si>
  <si>
    <t>**Se punctează maxim 1500 puncte/an, nu se acceptă reeditări mai devreme de 3 ani.</t>
  </si>
  <si>
    <t>Punctaj individual (se imparte punctaj total la nr de autori din țară ai capitolului)</t>
  </si>
  <si>
    <t>*Nu se raportează lucrări susținute la conferințe și publicate în volum cu ISBN. Acestea se raportează la indicatorul I25.</t>
  </si>
  <si>
    <t>** Punctajul de referință pe criteriu este 300 puncte, pentru un capitol de 10 pagini; pot fi raportate şi capitole cu număr de pagini mai mic de 10, cu diminuarea corespunzătoare a punctajului.</t>
  </si>
  <si>
    <t>**Se punctează maxim 5 capitole / carte şi maxim 5 capitole / om.</t>
  </si>
  <si>
    <t>**Pentru domeniul „Arte și științe umaniste” sunt valabile doar volumele apărute la edituri recunoscute de CNCS – categoriile A, B si C</t>
  </si>
  <si>
    <t>***Punctajul de referinţă pentru o carte de 200 pagini este 300 puncte. Se pot raporta și cărți cu număr de pagini inferior, cu diminuarea proporțională a punctajului.</t>
  </si>
  <si>
    <t>***Se punctează maxim 300 puncte/an, nu se acceptă reeditări mai devreme de 3 ani.</t>
  </si>
  <si>
    <t>Punctaj total***</t>
  </si>
  <si>
    <t>**Pentru domeniul „Arte și științe umaniste” sunt valabile doar volumele apărute la edituri recunoscute de CNCS – categoriile A, B şi C</t>
  </si>
  <si>
    <t>***Punctajul de referință este 60 puncte, pentru un capitol de 10 pagini; pot fi raportate şi capitole cu număr de pagini mai mic de 10, cu diminuarea corespunzătoare a punctajului.</t>
  </si>
  <si>
    <t>***Se punctează maxim 5 capitole / carte şi 5 capitole / om.</t>
  </si>
  <si>
    <t>*Se verifică afilierea ULBS a editorului / editorilor. Se împarte punctajul la numărul editorilor din țară. Pentru editorii din străinătate se menționează în paranteză instituția.</t>
  </si>
  <si>
    <t>*Sunt excluse autocitările.</t>
  </si>
  <si>
    <t>**Punctajul de referinţă: 15 puncte / citare.</t>
  </si>
  <si>
    <r>
      <t xml:space="preserve">*Se va anexa documentul doveditor, </t>
    </r>
    <r>
      <rPr>
        <sz val="10"/>
        <rFont val="Arial Narrow"/>
        <family val="2"/>
      </rPr>
      <t>inclusiv înregistrarea la Biroul pentru protecția proprietății intelectuale.</t>
    </r>
  </si>
  <si>
    <t>Punctaj individual (se împarte punctaj total la nr. de autori din țară)</t>
  </si>
  <si>
    <t>Punctaj individual (se împarte punctaj total la nr de editori din țară)</t>
  </si>
  <si>
    <t>Punctaj individual (se împarte punctaj total la nr de autori din țară ai capitolului)</t>
  </si>
  <si>
    <t>I.13. Brevete* OSIM/ internaţionale/ triadice</t>
  </si>
  <si>
    <t>I.11 Editor* volum conferinţă internaţională / naţională</t>
  </si>
  <si>
    <t>I.10 Capitole de cărţi* publicate la edituri naţionale**</t>
  </si>
  <si>
    <t>I.9. Cărţi ştiinţifice* (de autor / editate / traduse) publicate la edituri naţionale**</t>
  </si>
  <si>
    <t>I.14. Inovaţii*</t>
  </si>
  <si>
    <t>Titlul inovaţiei</t>
  </si>
  <si>
    <t>Numele şi prenumele autorilor</t>
  </si>
  <si>
    <t xml:space="preserve">Punctaj individual </t>
  </si>
  <si>
    <t>**Punctajul pentru o participare la un eveniment național:</t>
  </si>
  <si>
    <t>**Se va anexa documentul doveditor</t>
  </si>
  <si>
    <r>
      <t>I.15 Evenimente naţionale* (</t>
    </r>
    <r>
      <rPr>
        <b/>
        <sz val="12"/>
        <color indexed="10"/>
        <rFont val="Arial Narrow"/>
        <family val="2"/>
      </rPr>
      <t>doar pentru domeniul Ştiinţe umaniste - Artele spectacolului</t>
    </r>
    <r>
      <rPr>
        <b/>
        <sz val="12"/>
        <color indexed="8"/>
        <rFont val="Arial Narrow"/>
        <family val="2"/>
      </rPr>
      <t>)</t>
    </r>
  </si>
  <si>
    <r>
      <t>I.16 Evenimente internaţionale* (</t>
    </r>
    <r>
      <rPr>
        <b/>
        <sz val="12"/>
        <color indexed="10"/>
        <rFont val="Arial Narrow"/>
        <family val="2"/>
      </rPr>
      <t>doar pentru domeniile ştiinte umaniste - Artele spectacolului</t>
    </r>
    <r>
      <rPr>
        <b/>
        <sz val="12"/>
        <color indexed="8"/>
        <rFont val="Arial Narrow"/>
        <family val="2"/>
      </rPr>
      <t>)</t>
    </r>
  </si>
  <si>
    <t>**Punctajul pentru o participare la un eveniment internațional:</t>
  </si>
  <si>
    <t>**Se va anexa documentul doveditor.</t>
  </si>
  <si>
    <t>*Se va verifica afilierea ULBS a editorului. Se împarte punctajul la numărul editorilor din țară. Pentru editorii din străinătate se menționează în paranteză instituția</t>
  </si>
  <si>
    <t>http://journal.publications.chestnet.org/issue.aspx?journalid=99&amp;issueid=935778&amp;page=13</t>
  </si>
  <si>
    <t>New Alternative in the Methodology of Extraction and Dyeing with  Active Molecules Derived from Vegetal Sources</t>
  </si>
  <si>
    <t>Diana Coman,  Narcisa Vrinceanu, Milena Dinu, Calin Remus Cipaian</t>
  </si>
  <si>
    <t>Procedia Technology, 22</t>
  </si>
  <si>
    <t>2212-0173</t>
  </si>
  <si>
    <t>10.1016/j.protcy.2016.01.043</t>
  </si>
  <si>
    <t xml:space="preserve">http://authors.elsevier.com/sd/article/S221201731600044X; http://ac.els-cdn.com/S221201731600044X/1-s2.0-S221201731600044X-main.pdf?_tid=8ee90530-015a-11e6-856f-00000aacb361&amp;acdnat=1460540093_1b413dd7995adc904fd71fd8b279a227 </t>
  </si>
  <si>
    <t xml:space="preserve"> Mathematical Modeling Applied to a Database Nanofibres Based Dental Systems</t>
  </si>
  <si>
    <t>Irina Gradinaru, Narcisa Vrinceanu, Irina Nica</t>
  </si>
  <si>
    <t xml:space="preserve">International Dental Journal 2016; 66 (Suppl. 1): 2--56© 2016, FDI World Dental Federation, </t>
  </si>
  <si>
    <t>1875-595X</t>
  </si>
  <si>
    <t>http://onlinelibrary.wiley.com/doi/10.1111/idj.12266/epdf</t>
  </si>
  <si>
    <t>New Approach of Dendrimers as Additives to DentalNanocomposite Fibers</t>
  </si>
  <si>
    <t>Controversial Research Approach: How a Polymer Coated Nanoceria-Based System Can Have Antibacterial Behavior</t>
  </si>
  <si>
    <t>Narcisa Vrinceanu; Paraschiva Postolache; Cristina Mihaela Rimbu</t>
  </si>
  <si>
    <t>Chest. 2016; 149(4_S):A99</t>
  </si>
  <si>
    <t>doi:10.1016/j.chest.2016.02.104,</t>
  </si>
  <si>
    <t>http://journal.publications.chestnet.org/article.aspx?articleid=2511500; http://journal.publications.chestnet.org/data/Journals/CHEST/935163/02104.pdf</t>
  </si>
  <si>
    <t>Comorbidities and Pulmonary Rehabilitation in Patients With Chronic Obstructive Pulmonary Disease</t>
  </si>
  <si>
    <t xml:space="preserve">, </t>
  </si>
  <si>
    <t>Paraschiva Postolache; Adeline Tintila; Ana Maria Mantea, MD; Maria Roxana Nemes, PhD; Oana Claudia Deleanu, PhD; Liliana Chelariu, RT; Cristina Lacatusi; Daniela Husanu; Narcisa Vrinceanu</t>
  </si>
  <si>
    <t xml:space="preserve">Chest. 2016; 149(4_S):A487. </t>
  </si>
  <si>
    <t>doi:10.1016/j.chest.2016.02.508</t>
  </si>
  <si>
    <t>http://journal.publications.chestnet.org/article.aspx?articleid=2511895, http://journal.publications.chestnet.org/data/Journals/CHEST/935163/02508.pdf</t>
  </si>
  <si>
    <t>INVESTIGATION OF ECOFRIENDLY ULTRASONIC COLORING WITH NATURAL DYES</t>
  </si>
  <si>
    <t>Diana COMAN, Narcisa VRINCEANU, Simona OANCEA</t>
  </si>
  <si>
    <t>Narcisa Vrinceanu</t>
  </si>
  <si>
    <t xml:space="preserve">* Se va anexa documentul care atestă susținerea cursurilor sau a prelegerilor/ stagiului de cercetare. Mobilitățile ERASMUS se raportează la indicatorul "S" secțiunea didactică. </t>
  </si>
  <si>
    <t xml:space="preserve">I.26 Profesor / cercetător invitat* la instituții din străinătate </t>
  </si>
  <si>
    <r>
      <t>** Punctajul pentru un articol ERIH PLUS  este de 300 de puncte pentru revistele care în 2011 erau în categoria INT1, 150 de puncte pentru revistele care în 2011 erau INT2. Articolele publicate în reviste care în 2011 erau în categoria NAT se raporteaz</t>
    </r>
    <r>
      <rPr>
        <sz val="10"/>
        <rFont val="Arial"/>
        <family val="2"/>
      </rPr>
      <t>ă</t>
    </r>
    <r>
      <rPr>
        <sz val="10"/>
        <rFont val="Arial Narrow"/>
        <family val="2"/>
      </rPr>
      <t xml:space="preserve"> la I5 - 60 puncte. Clasificarea este disponibil</t>
    </r>
    <r>
      <rPr>
        <sz val="10"/>
        <rFont val="Arial"/>
        <family val="2"/>
      </rPr>
      <t>ă</t>
    </r>
    <r>
      <rPr>
        <sz val="10"/>
        <rFont val="Arial Narrow"/>
        <family val="2"/>
      </rPr>
      <t xml:space="preserve"> pe pagina https://dbh.nsd.uib.no/publiseringskanaler/erih/searchForm</t>
    </r>
  </si>
  <si>
    <t>I.5 Publicaţii BDI şi CNCS B pentru ştiinţe umaniste / Publicaţii CNCS C pentru ştiinţele umaniste*</t>
  </si>
  <si>
    <t>Punctaj individual (se împarte punctaj total la numărul de editori + editori asociați)</t>
  </si>
  <si>
    <t>**Punctaj de referință pe criteriu: 400 pentru revistele publicate în străinătate; 200 pentru revistele publicate în țară.</t>
  </si>
  <si>
    <t>BDI în care este indexată revista 
(minim 2)</t>
  </si>
  <si>
    <t>***Dacă la o conferință se raportează mai mulți organizatori principali, punctajul (200) se împarte în mod proporțional la numărul de organizatori principali.</t>
  </si>
  <si>
    <t xml:space="preserve">I.4 Articole* publicate în volume ale conferințelor indexate Thomson ISI (ISI Procedings) 
</t>
  </si>
  <si>
    <r>
      <t xml:space="preserve">Pentru anul </t>
    </r>
    <r>
      <rPr>
        <b/>
        <sz val="10"/>
        <rFont val="Arial Narrow"/>
        <family val="2"/>
      </rPr>
      <t>2016,</t>
    </r>
    <r>
      <rPr>
        <sz val="10"/>
        <rFont val="Arial Narrow"/>
        <family val="2"/>
      </rPr>
      <t xml:space="preserve"> dacă volumul conferinței nu a fost încă indexat, pot fi raportate lucrări numai dacă se face dovada indexării volumelor anterioare ale conferinței (ultima ediție organizată). </t>
    </r>
  </si>
  <si>
    <t>Nr. crt.</t>
  </si>
  <si>
    <t>I1</t>
  </si>
  <si>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</si>
  <si>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</si>
  <si>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</si>
  <si>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</si>
  <si>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</si>
  <si>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</si>
  <si>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</si>
  <si>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</si>
  <si>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</si>
  <si>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</si>
  <si>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</si>
  <si>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</si>
  <si>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</si>
  <si>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</si>
  <si>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</si>
  <si>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</si>
  <si>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</si>
  <si>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</si>
  <si>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</si>
  <si>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</si>
  <si>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</si>
  <si>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</si>
  <si>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</si>
  <si>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</si>
  <si>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</si>
  <si>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 xml:space="preserve">TOTAL </t>
  </si>
  <si>
    <t>Grad didactic</t>
  </si>
  <si>
    <t>Punctaj de referinta cf grad didactic</t>
  </si>
  <si>
    <t>Avrigean Eugen</t>
  </si>
  <si>
    <t>Bercan Nicolae</t>
  </si>
  <si>
    <t>Biriș Cristina</t>
  </si>
  <si>
    <t>Bogdan Laurean</t>
  </si>
  <si>
    <t>Brad Raluca</t>
  </si>
  <si>
    <t>Breaz Eugen</t>
  </si>
  <si>
    <t>Determining the Temperature Field at Welding the Polyethylene Sockets</t>
  </si>
  <si>
    <t>STETIU, M., AVRIGEAN, E., s.a.</t>
  </si>
  <si>
    <t>FING4</t>
  </si>
  <si>
    <t>Revista de chimie – Revista de materiale plastice.</t>
  </si>
  <si>
    <t>0025 / 5289</t>
  </si>
  <si>
    <t>http://www.revmaterialeplastice.ro/article_ro.asp?ID=4698</t>
  </si>
  <si>
    <t>470-472</t>
  </si>
  <si>
    <t>septembrie</t>
  </si>
  <si>
    <t>Theoretical and Experimental Determination of the Fracture-Risk Areas on the Electrofusion Socket Made of High Density Polyethylene</t>
  </si>
  <si>
    <t>AVRIGEAN, E.,s.a.</t>
  </si>
  <si>
    <t>http://www.revmaterialeplastice.ro/article_eng.asp?ID=4753</t>
  </si>
  <si>
    <t>718-721</t>
  </si>
  <si>
    <t>decembrie</t>
  </si>
  <si>
    <t>Numerical Analysis on Polyethylene Insulation of Steel Pipelines</t>
  </si>
  <si>
    <t>Filip, S., M.m Avrigean, E.</t>
  </si>
  <si>
    <t>International Journal of Science and Research (IJSR)</t>
  </si>
  <si>
    <t>2319-7064</t>
  </si>
  <si>
    <t>www.ijsr.net</t>
  </si>
  <si>
    <t>Theoretical and experimental analysis of the cardanic transmissions</t>
  </si>
  <si>
    <t>  Avrigean, E., Bondrea, I., Pascu, A.M., Oleksik, V.S</t>
  </si>
  <si>
    <t xml:space="preserve"> LAP Lambert Academic Publishing, Germany</t>
  </si>
  <si>
    <t>ISBN 978-3-659-69486-8</t>
  </si>
  <si>
    <t>iulie</t>
  </si>
  <si>
    <t>Prof</t>
  </si>
  <si>
    <t>Design a Robotic Mechanism - Component of Low and Non-pollution Manufacturing Systems - Decoupling Movement of a Robotic Mechanism with Three Degrees of Freedom, using Couplings and Wires Transmission</t>
  </si>
  <si>
    <t>Articol</t>
  </si>
  <si>
    <t xml:space="preserve">Bercan N.,    Iliescu M.,   Matran C.
</t>
  </si>
  <si>
    <t>SmartGreens 2016, 5th International Conference on Smart Cities and Green ICT Systems, 23-25 April, 2016, Rome, Italy</t>
  </si>
  <si>
    <t>978-989-758-184-7</t>
  </si>
  <si>
    <t>443-447</t>
  </si>
  <si>
    <t>10.5220/0005905904430447</t>
  </si>
  <si>
    <t>http://www.smartgreens.org/Home.aspx?y=2016</t>
  </si>
  <si>
    <t>Electric-Motion in Romania - Overview - Study on Machining Parameters of EV Charging Station Mechanical Components</t>
  </si>
  <si>
    <t>Iliescu, M., Bercan, N., Rogojinaru, A.</t>
  </si>
  <si>
    <t>448-453</t>
  </si>
  <si>
    <t>10.5220/0005906204480453</t>
  </si>
  <si>
    <t>ULBS</t>
  </si>
  <si>
    <t>978-606-12-1434-1</t>
  </si>
  <si>
    <t>Breaz R.E., Racz S.G., Tera M., Bologa O.C.,  Biriș C.</t>
  </si>
  <si>
    <t>International Technology, Education and Development Conference, INTED 2016, 7-9 Martie 2016, Valencia</t>
  </si>
  <si>
    <t>ISSN: 2340-1079  ISBN: 978-84-608-5617-7</t>
  </si>
  <si>
    <t>1536-1543</t>
  </si>
  <si>
    <t>10.21125/inted.2016.1330</t>
  </si>
  <si>
    <t>/iated.org/</t>
  </si>
  <si>
    <t>martie</t>
  </si>
  <si>
    <t>Making Mechatronics Study Programme at “Lucian Blaga” University of Sibiu Available for International Students</t>
  </si>
  <si>
    <t>articol</t>
  </si>
  <si>
    <t>Considerations on Manufacturing Accuracy and Surface Quality of NC Laser Cutting Machine Tools</t>
  </si>
  <si>
    <t>Biris C.</t>
  </si>
  <si>
    <t>Academic Journal of Manufacturing Engineering</t>
  </si>
  <si>
    <t>2</t>
  </si>
  <si>
    <t>ISSN 1583-7904</t>
  </si>
  <si>
    <t>iunie</t>
  </si>
  <si>
    <t>33-39</t>
  </si>
  <si>
    <t>Ulrich's, Copernicus</t>
  </si>
  <si>
    <t>http://www.auif.utcluj.ro/images/V14_2/Vol_14_issue2_2016</t>
  </si>
  <si>
    <t>Sisteme hidraulice de acționare, Îndrumar de laborator, Editura Universităţii „Lucian Blaga” din Sibiu, , 206 pag., 2016</t>
  </si>
  <si>
    <t>Racz, G., Gîrjob C., Biriș C.</t>
  </si>
  <si>
    <t>Editura Universităţii „Lucian Blaga” din Sibiu</t>
  </si>
  <si>
    <t>ISBN 978-606-12-1293-4</t>
  </si>
  <si>
    <t>Biris C, Deac C., Tera M.</t>
  </si>
  <si>
    <t>Considerations On The Choice Of The Cutting Method And Technique Employed For The Cutting Of Parts Made Of Titanium Alloys, International scientific conference METAL 2008, Ostrava, 2008.</t>
  </si>
  <si>
    <t>Barenyi I., Microstructure Changes in Cut Face Obtained by Plasma and Laser Cutting of Selected High Strength Steels, U.P.B. Sci. Bull., Series D, Vol. 78, Iss. 1,ISSN 1454-2358, 2016</t>
  </si>
  <si>
    <t>http://www.scientificbulletin.upb.ro/rev_docs_arhiva/reze8a_653669.pdf</t>
  </si>
  <si>
    <t>Gîrjob, C., Bologa, O., Racz. G., Biriş, C.</t>
  </si>
  <si>
    <t>Experimental Research of The Formability of Lightweight Metallic Materials Used in Automotive Industry, ICAMAT, 2014</t>
  </si>
  <si>
    <t>Tera M. Study Regarding the Possibility of Industry Implementation of Incremental Forming Process, AJME, Vol.14, ISSN 1583-7904, 2016</t>
  </si>
  <si>
    <t>http://www.auif.utcluj.ro/images/AJME_2_2016_SPLIT_AND_JOIN/L9</t>
  </si>
  <si>
    <t>Biris Cristina</t>
  </si>
  <si>
    <t>International Conference on Modelling and Optimization of the Aerospace, Robotics, Mechanical Engineering, Manufacturing Systems, Biomechanics, Biomechatronics, Neurorehabilitation and Human motricities fields, OPTIROB 2016, Jupiter</t>
  </si>
  <si>
    <t>http://www.optirob.com/</t>
  </si>
  <si>
    <t>recenzor</t>
  </si>
  <si>
    <t>ICMERA 2016, International Conference on Aerospace, Robotics, Biomechanics, Neurorehabilitation, Human motricities, Mechanical Engineering and Manufacturing Systems</t>
  </si>
  <si>
    <t>noiembrie</t>
  </si>
  <si>
    <t>http://www.icmera.com/</t>
  </si>
  <si>
    <t>Noaptea Cercetatorilor 2016</t>
  </si>
  <si>
    <t>http://cercetare.ulbsibiu.ro/obj/documents/09_program_2016_CD.pdf</t>
  </si>
  <si>
    <t>membru</t>
  </si>
  <si>
    <t xml:space="preserve">Contract Kuka Systems SRL nr. 1715/12.04.2016 </t>
  </si>
  <si>
    <t xml:space="preserve">Racz Gabriel </t>
  </si>
  <si>
    <t>Breaz Radu, Girjob Claudia, Biris Cristina, Tera Melania</t>
  </si>
  <si>
    <t>12.04.2016</t>
  </si>
  <si>
    <t>13.07.2016</t>
  </si>
  <si>
    <t>International Conference on Aerospace, Robotics, Biomechanics, Neurorehabilitation, Human Motricities, Mechanical Engineering and Manufacturing Systems, Romania, Bucharest</t>
  </si>
  <si>
    <t>2016</t>
  </si>
  <si>
    <t>04 - 06 November 2016</t>
  </si>
  <si>
    <t>http://www.icmera.com/#!page-6</t>
  </si>
  <si>
    <t xml:space="preserve">Reviewer of ICMERA Conferences, International Scientific Committee of ICMERA Conferences </t>
  </si>
  <si>
    <t xml:space="preserve"> Session co-chair of ICMERA Conferences</t>
  </si>
  <si>
    <t>24th edition INTERNATIONAL CONFERENCE ON MANUFACTURING SYSTEMS</t>
  </si>
  <si>
    <t>10-11 November, Bucharest, Romania</t>
  </si>
  <si>
    <t>http://icmas.eu/Edit_Board.htm</t>
  </si>
  <si>
    <t>Concil Member of ICMAS Conferences, International Scientific Committee of ICMAS Conferences,</t>
  </si>
  <si>
    <t>11th International Conference on Cyber Systems, Bucharest, Romania</t>
  </si>
  <si>
    <t>29Jun-02Jul</t>
  </si>
  <si>
    <t>http://www.optirob.com/#!international-committee</t>
  </si>
  <si>
    <t>International Rewievers Committee of OPTIROB Conferences</t>
  </si>
  <si>
    <t>Session Chairs</t>
  </si>
  <si>
    <t>MANAGEMENT AND ECONOMIC ENGINEERING</t>
  </si>
  <si>
    <t>REVISTA DE MANAGEMENT SI INGINERIE ECONOMICA</t>
  </si>
  <si>
    <t>http://rmee.org/editorial_board.htm</t>
  </si>
  <si>
    <t>Member of Editorial Board of Management and Economic Engineering, Revista de management si Inginerie economica</t>
  </si>
  <si>
    <t>2016 2nd International Conference on Renewable Energy and Bioenergy (ICREB 2015)</t>
  </si>
  <si>
    <t>June 29-July 2, 2016</t>
  </si>
  <si>
    <t>http://www.icreb.org/com.htm</t>
  </si>
  <si>
    <t>2016 2nd International Conference on Renewable Energy and Bioenergy (ICREB 2016)</t>
  </si>
  <si>
    <t>Technical International Rewievers Committee, ICREB2016</t>
  </si>
  <si>
    <t>Review of Management and Economic Engineering 5th International Management Conference: From Management of Crisis to Management in a Time of Croisis, Technical University of Cluj-Napoca, Romania</t>
  </si>
  <si>
    <t>22nd-24th, 2016</t>
  </si>
  <si>
    <t>http://conference.rmee.org/index.php/about/</t>
  </si>
  <si>
    <t>Scientific Commetee</t>
  </si>
  <si>
    <t>100/20</t>
  </si>
  <si>
    <t>A Review of Color Measurements in the Textile Industry</t>
  </si>
  <si>
    <t>Annals of the University of Oradea. Fascicle of Textiles, Leatherwork.</t>
  </si>
  <si>
    <t>XVII,</t>
  </si>
  <si>
    <t>1843-813X</t>
  </si>
  <si>
    <t>Mai</t>
  </si>
  <si>
    <t>19-24</t>
  </si>
  <si>
    <t>EBSCO DOAJ</t>
  </si>
  <si>
    <t>Ilie Octavian Popp, Some Aspects of Bearing Diagnosis in Preventive Maintenance, Academic Journal of  Manufacturing Engineering, Vol. 14, Issue 2/2016, ISSN: 1583-790, 2016, pp. 52-58, Scopus, Index Copernicus, UlrichsWeb, http://www.auif.utcluj.ro/images/V14_2/Vol_14_issue2_2016</t>
  </si>
  <si>
    <t>The Inverse Kinematics Solutions of a 7 DOF Robotic Arm Using Fuzzy Logic, the 7th IEEE Conference on Industrial Electronics and Applications (ICIEA 2012), Singapore, July 18-20 2012, ISBN 978-1-4577-2118-2, pp. 518 – 523, 2012, (ISI Proceedings, ERA categoria A), DOI 10.1109/ICIEA.2012.6360783, http://www.ieeeiciea.org/2012/</t>
  </si>
  <si>
    <t>Duan, J., Gan, Y., Dai, X., Xu, X., Cao, P., Method of inverse kinematics solution for a redundant manipulator based on manipulability, Journal of Huazhong University of Science and Technology (Natural Science Edition), Volume 43, 1 October 2015, Pages 45-48 and 57</t>
  </si>
  <si>
    <t xml:space="preserve"> Mureşan G., Morar L., Breaz R.E.</t>
  </si>
  <si>
    <t>Researches Regarding the Assessment of Manufacturing Accuracy of Numerically Controlled MachineTools, Academic Journal of Manufacturing Engineering, Vol 12, Issue 1/2014, 14-19</t>
  </si>
  <si>
    <t>Oleksik, V., Bologa,O., Breaz, R., Racz, G.</t>
  </si>
  <si>
    <t>Comparison between the numerical simulations of incremental sheet forming and conventional stretch forming process, International Journal of Material Forming, DOI: 10.1007/s12289-008-0153-6, pp. 1187-1890, 2008</t>
  </si>
  <si>
    <t>M. Amala, Justus Selvam, R. Velu, T. Dheerankumar, Study of the Influence of the Process Variables on Formability and Strain Distribution in Incremental Sheet Metal Working of AA 1050 Sheets, Lecture Notes in Mechanical Engineering, First Online: 18 September 2016, DOI: 10.1007/978-981-10-1771-1_53</t>
  </si>
  <si>
    <t>https://link.springer.com/chapter/10.1007/978-981-10-1771-1_53</t>
  </si>
  <si>
    <t>Breaz Radu</t>
  </si>
  <si>
    <t>8th IFAC Conference on Manufacturing Modelling, Management and Control (MIM 2016), Troyes, Franța</t>
  </si>
  <si>
    <t>http://mim2016.utt.fr/</t>
  </si>
  <si>
    <t>2016 IEEE International Conference on Advanced Intelligent Mechatronics (AIM 2016), Alberta, Canada</t>
  </si>
  <si>
    <t>http://www.aim2016.net/</t>
  </si>
  <si>
    <t>OPTIROB 2016 International Conference on Aerospace, Robotics, Mechanical Engineering, Manufacturing Systems, Neurorehabilitation and Human Motricities, Jupiter, Romania</t>
  </si>
  <si>
    <t>International Conference on Aerospace, Robotics, Biomechanics, Neurorehabilitation, Mechanical Engineering and Manufacturing Systems, București</t>
  </si>
  <si>
    <t>24th International Conference on Manufacturing Systems, ICMaS 2016, București</t>
  </si>
  <si>
    <t>http://edition2016.icmas.eu/</t>
  </si>
  <si>
    <t>membru în comitetul științific, recenzor</t>
  </si>
  <si>
    <t>Noaptea cercetatorilor</t>
  </si>
  <si>
    <t>Chicea Anca</t>
  </si>
  <si>
    <t>Maşini şi sisteme de prelucrare : îndrumar de laborator</t>
  </si>
  <si>
    <t>Racz Sever-Gabriel, Tera Melania, Chicea Anca Lucia</t>
  </si>
  <si>
    <t>Editura Universităţii "Lucian Blaga" din Sibiu</t>
  </si>
  <si>
    <t>ISBN 978-606-12-1290-3</t>
  </si>
  <si>
    <t>decembie</t>
  </si>
  <si>
    <t>Proiectarea produselor textile</t>
  </si>
  <si>
    <t>Floare Catalan, Chicea Anca Lucia</t>
  </si>
  <si>
    <t>Editura Oscar Print</t>
  </si>
  <si>
    <t>ISBN 978-973-668-190-6</t>
  </si>
  <si>
    <t>Septembrie</t>
  </si>
  <si>
    <t>http://cercetare.ulbsibiu.ro/nc.php</t>
  </si>
  <si>
    <t>Laparoscopia în timpul sarcinii</t>
  </si>
  <si>
    <t>Chicea R,  Codru M., Chicea A.L.</t>
  </si>
  <si>
    <t>http://sogr2016.medical-congresses.ro/Content/Programme/Program-SOGR2016.pdf</t>
  </si>
  <si>
    <t>oct</t>
  </si>
  <si>
    <t>40/20</t>
  </si>
  <si>
    <t>Evaluarea riscurilor perinatale - naşterea la 37 săptămâni vs naşterea la termen</t>
  </si>
  <si>
    <t>Chicea R, Ognean L., Codru M., Chicea A.L.</t>
  </si>
  <si>
    <t>Chiliban Bogdan</t>
  </si>
  <si>
    <t>Augmented Reality Applications in the Transition Towards the Sustainable Organization</t>
  </si>
  <si>
    <t xml:space="preserve">Radu Emanuil PETRUSE, Valentin GRECU and Bogdan Marius CHILIBAN </t>
  </si>
  <si>
    <t xml:space="preserve">Lecture Notes in Computer Science  </t>
  </si>
  <si>
    <t>http://link.springer.com/chapter/10.1007/978-3-319-42111-7_33</t>
  </si>
  <si>
    <t>10.1007/978-3-319-42111-7_33</t>
  </si>
  <si>
    <t>pp 428-442</t>
  </si>
  <si>
    <t>Chiliban Marius</t>
  </si>
  <si>
    <t>Conf</t>
  </si>
  <si>
    <t>Contract Harting Romania Manufacturing SCS nr.2513/08.062016</t>
  </si>
  <si>
    <t>Manolea Daniel, Chiliban Marius, Girjob Claudia</t>
  </si>
  <si>
    <t>15.06.2016</t>
  </si>
  <si>
    <t>15.12.2016</t>
  </si>
  <si>
    <t>Coldea Alina</t>
  </si>
  <si>
    <t>STUDY ON THE WATER VAPOR PERMEABILITY THROUGH GEOTEXTILES USED IN REPAIR / STABILIZING ROADS</t>
  </si>
  <si>
    <t>Vlad, Dorin; Coldea, Alina Mihaela; Iridon, Anca Madalina</t>
  </si>
  <si>
    <t>ACADEMIC JOURNAL OF MANUFACTURING ENGINEERING</t>
  </si>
  <si>
    <t>1583-7904</t>
  </si>
  <si>
    <t>102-106</t>
  </si>
  <si>
    <t xml:space="preserve">EBSCO;  SCHOLAR GOOGLE           </t>
  </si>
  <si>
    <t xml:space="preserve">Research Regarding the Physical-Mechanical Properties 
of Knits for Garments – Abrasion Resistance
</t>
  </si>
  <si>
    <t>Alina Mihaela COLDEA, Dorin VLAD</t>
  </si>
  <si>
    <t>Procedia Engineering, 10th International Conference Interdisciplinarity in Engineering, INTER-ENG 2016, Targu-Mureș, Romania</t>
  </si>
  <si>
    <t>ISSN: 1877-7058</t>
  </si>
  <si>
    <t>10.1016/j.proeng.2017.02.397</t>
  </si>
  <si>
    <t>http://www.inter-eng.upm.ro/2016/</t>
  </si>
  <si>
    <t>octombrie</t>
  </si>
  <si>
    <t>Coman Diana</t>
  </si>
  <si>
    <t>Coloristic and antimicrobial behaviour of polymeric substrates using bioactive substances</t>
  </si>
  <si>
    <t>Coman Diana, Vrînceanu Narcisa, Oancea Simona, Rimbu Cristina</t>
  </si>
  <si>
    <t xml:space="preserve">IOP Conference Series: Materials Science and Engineering, Advances in Composite Materials and Technologies, ModTech International Conference, Modern Technologies in Industrial Engineering, 15-18 iunie 2016, Iași, Romania </t>
  </si>
  <si>
    <t>vol.145 (3) art. no. 032003</t>
  </si>
  <si>
    <t>doi:10.1088/1757-899X/145/3/032003</t>
  </si>
  <si>
    <t>www.modtech.ro https://apps.webofknowledge.com/Search.do?product=WOS&amp;SID=N246DjF51XtGMLDi8iy&amp;search_mode=GeneralSearch&amp;prID=0498e080-3047-4e3c-9c08-af0ca6604b18</t>
  </si>
  <si>
    <t>New alternative in the methodology of extraction and dyeing with active molecules derived from vegetal sources</t>
  </si>
  <si>
    <t>Coman Diana, Vrînceanu Narcisa, Dinu Milena, Cipăian Remus Călin</t>
  </si>
  <si>
    <t>Procedia Technology,vol.22, 2016,                       9th International Conference Interdisciplinarity in Engineering, INTER-ENG, 8-9 octombrie 2015,Tg.Mures,Romania</t>
  </si>
  <si>
    <t>ISSN 2212-0173</t>
  </si>
  <si>
    <t>187-194</t>
  </si>
  <si>
    <t>doi: 10.1016/j.protcy.2016.01.043</t>
  </si>
  <si>
    <t>http://www.sciencedirect.com/science/article/pii/S221201731600044X http://www.sciencedirect.com/science/journal/22120173/22/supp/C</t>
  </si>
  <si>
    <t>februarie</t>
  </si>
  <si>
    <t>Investigation of ecofriendly ultrasonic coloring with natural dyes</t>
  </si>
  <si>
    <t>Coman Diana, Vrînceanu Narcisa, Oancea Simona</t>
  </si>
  <si>
    <t xml:space="preserve"> vol. 14</t>
  </si>
  <si>
    <t>nr.2</t>
  </si>
  <si>
    <t>40-45</t>
  </si>
  <si>
    <t>http://www.auif.utcluj.ro/en/72-volume-14-2016-issue-2. html https://www.scopus.com/record/display.uri?eid=2-s2.0-84994378530&amp;origin=resultslist&amp;sort=plf-f&amp;src=s&amp;st1=coman%2cd&amp;nlo=&amp;nlr=&amp;nls=&amp;sid=14B7D5FB13F3F35B77D24EA09BD3035B.wsnAw8kcdt7IPYLO0V48gA%3a350&amp;sot=b&amp;sdt=cl&amp;cluster=scoafid%2c%2260015877%22%2ct&amp;sl=20&amp;s=AUTHOR-NAME%28coman%2cd%29&amp;relpos=2&amp;citeCnt=0&amp;searchTerm=</t>
  </si>
  <si>
    <t>Coman Diana, Oancea Simona, Vrînceanu Narcisa</t>
  </si>
  <si>
    <t xml:space="preserve">Biofunctionalization of textile materials by antimicrobial treatments: a critical overview, ROMANIAN BIOTECHNOLOGICAL LETTERS  vol. 15, nr. 1, p. 4913-4921, 2010  </t>
  </si>
  <si>
    <t xml:space="preserve">Boris Mahltig, Thomas Grethe, Hajo Haase, Antimicrobial Coatings Obtained by Sol–Gel Method, 
HANDBOOK OF SOL- GEL SCIENCE AND TECHNOLOGY,
EISBN 978-3-319-19454-7, p 1-27, may, 2016
 </t>
  </si>
  <si>
    <t>http://link.springer.com/referenceworkentry/10.1007/978-3-319-19454-7_102-1 http://download.springer.com/static/pdf/91/chp%253A10.1007%252F978-3-319-19454-7_102-1.pdf?originUrl=http%3A%2F%2Flink.springer.com%2Freferenceworkentry%2F10.1007%2F978-3-319-19454-7_102-1&amp;token2=exp=1491995291~acl=%2Fstatic%2Fpdf%2F91%2Fchp%25253A10.1007%25252F978-3-319-19454-7_102-1.pdf%3ForiginUrl%3Dhttp%253A%252F%252Flink.springer.com%252Freferenceworkentry%252F10.1007%252F978-3-319-19454-7_102-1*~hmac=07f0145d901aac839a7aeccbe9422f16a5272c06602eba672010d0ba2a6403a0</t>
  </si>
  <si>
    <t>C. Niculescu, C. Ghițuleasa, I. Dumitrescu, Nanoparticles and deposition method for photocatalytic textiles and durable wood,  Proceedings of THE 6th INTERNATIONAL CONFERENCE ON ADVANCED MATERIALS AND SYSTEMS, ERA NET MANUCOAT project-INCDTP, octombrie, 2016</t>
  </si>
  <si>
    <t>https://scholar.google.ro/scholar?start=10&amp;hl=ro&amp;as_sdt=0,5&amp;sciodt=0,5&amp;cites=16710270628665081766&amp;scipsc= http://icams.ro/icams/</t>
  </si>
  <si>
    <t>J Lillie, Mesoporous silica nanoparticle incorporation of essential oils onto synthetic textiles for tailored antimicrobial activity, Ph.D thesis, School of Healthcare Science of  MANCHESTER
METROPOLITAN UNIVERSITY, 2016</t>
  </si>
  <si>
    <t>https://e-space.mmu.ac.uk/608777/1/Post%20Viva%20amended%20thesis%20JL2016.pdf</t>
  </si>
  <si>
    <t xml:space="preserve">E Desbonnet, An evaluation of the relationship between application method, concentration, and antimicrobial efficacy of an antimicrobial finish after accelerated laundering, UNIVERSITY OF RHODE ISLAND, master thesis, ProQuest Number:10190979, 2016 
</t>
  </si>
  <si>
    <t>search.proquest.com http://digitalcommons.uri.edu/cgi/viewcontent.cgi?article=1944&amp;context=theses</t>
  </si>
  <si>
    <t xml:space="preserve">Zhao, T., Chen, Q., Halogenated phenols and polybiguanides as antimicrobial textile finishes ( Book Chapter), ANTIMICROBIAL TEXTILES, Editor Gang Sun,  p.141-153, eBook ISBN: 9780081005859, Hardcover ISBN: 9780081005767,  april, 2016
</t>
  </si>
  <si>
    <t>https://www.scopus.com/results/citedbyresults.uri?sort=plf-f&amp;cite=2-s2.0-77953496872&amp;src=s&amp;imp=t&amp;sid=5871AD1BFBCA72F195DD14AE7BD279FE.wsnAw8kcdt7IPYLO0V48gA%3a820&amp;sot=cite&amp;sdt=a&amp;sl=0&amp;origin=resultslist&amp;editSaveSearch=&amp;txGid=5871AD1BFBCA72F195DD14AE7BD279FE.wsnAw8kcdt7IPYLO0V48gA%3a82</t>
  </si>
  <si>
    <t>R Erdem, S Rajendran, Influence of Silver Loaded Antibacterial Agent on Knitted and Nonwoven Fabrics and Some Fabric Properties. JOURNAL OF ENGINEERED FIBERS AND FABRICS (JEFF) , Vol. 11, Issue 1, ISSN 1558-9250,  p.38-46, january, 2016</t>
  </si>
  <si>
    <t>Metode şi tehnici ale cunoaşterii ştiinţifice, subcap. 3.5.1, 3.5.4.4, 3.5.6, (16 pagini), Editura Universităţii L. Blaga, ISBN (10) 973-739-284-1, Sibiu, 2006 (cota Bibl. ULBS 52.530); practic, contributia mea la aceasta lucrare este data de articolul intitulat "Scrierea si publicarea stiintifica”, disponibil online la http://webspace.ulbsibiu.ro/lucian.vintan/html/Acad.pdf</t>
  </si>
  <si>
    <t>Timuș M., FORMAREA LIMBAJULUI SCRIS LA STUDENŢII FACULTĂŢILOR DE EDUCAŢIE FIZICĂ ŞI SPORT, Teză de doctor în ştiinţe pedagogice, Universitatea de stat de educație fizică și sport a R. Moldova, Chișinău, 2016, v. http://www.cnaa.md/files/theses/2016/23751/maria_timus_thesis.pdf</t>
  </si>
  <si>
    <t>Calitatea cercetării prin abordări scientometrice, Euroeconomia XXI, ISSN 1841-0707, nr. 53, Sibiu, 24 februarie 2006</t>
  </si>
  <si>
    <t>Ahmad A. et al., Fuzzy logic based adaptive MPSoC for balanced energy and throughput, Kuwait J. Sci. 43 (3) pp. 91-100, ISSN 2307-4108, 2016, v. http://scholar.google.com/scholar_url?url=http://journals.ku.edu.kw/kjs/index.php/KJS/article/download/924/140&amp;hl=ro&amp;sa=X&amp;scisig=AAGBfm2hOV4R8wYONN67UPDU-4M9zWm3vQ&amp;nossl=1&amp;oi=scholaralrt</t>
  </si>
  <si>
    <t>TR WoS, v. http://journals.ku.edu.kw/kjs/index.php/KJS</t>
  </si>
  <si>
    <t xml:space="preserve">Person Movement Prediction Using Hidden Markov Models, Studies in Informatics and Control, Vol. 15, No. 1, pp. 17-30, ISSN: 1220-1766, National Institute for Research and Development in Informatics, Bucharest, March 2006 </t>
  </si>
  <si>
    <t>Antonis Bikakis et al, Proactive Multi-agent Explanation Generation and Evidence Gathering in a Service Robot Inhabited Assisted Living Environment, 8-th International Conference on Agents and Artificial Intelligence, Rome, Italy, ICAART 24-26 February 2016, v. http://www.doc.ic.ac.uk/~klc/icaart16.pdf</t>
  </si>
  <si>
    <t>IEEE, ACM, v. http://www.icaart.org/</t>
  </si>
  <si>
    <t xml:space="preserve">Zamanifar, Azadeh, Eslam Nazemi, and Mojtaba Vahidi-Asl., DMP-IOT: A distributed movement prediction scheme for IOT health-care applications, Computers &amp; Electrical Engineering, ISSN: 0045-7906, Elsevier, av. online September 2016, v. http://scholar.google.com/scholar?start=20&amp;hl=ro&amp;as_sdt=0,5&amp;sciodt=0,5&amp;cites=1819056267641936072&amp;scipsc= </t>
  </si>
  <si>
    <t>Scopus, v. https://www.elsevier.com/journals/computers-and-electrical-engineering/0045-7906/abstracting-indexing</t>
  </si>
  <si>
    <t xml:space="preserve">H. CALBOREAN,  L. VINTAN </t>
  </si>
  <si>
    <t xml:space="preserve">Jooya, Ali, Nikitas Dimopoulos, and Amirali Baniasadi, MultiObjective GPU design space exploration optimization, High Performance Computing &amp; Simulation (HPCS), 2016 International Conference on. IEEE, ISBN 978-1-5090-2089-8, pp. 659-666, Innsbruck, July 2016, v. http://scholar.google.com/scholar?start=10&amp;hl=ro&amp;as_sdt=0,5&amp;sciodt=0,5&amp;cites=7572970312923321778&amp;scipsc= </t>
  </si>
  <si>
    <t>http://textile.webhost.uoradea.ro/Annals/Volumes.html https://doaj.org/article/28ff9ec533c1419bb63b8ff49d507a59</t>
  </si>
  <si>
    <t>60/30</t>
  </si>
  <si>
    <t>Raluca Brad and Remus Brad</t>
  </si>
  <si>
    <t>FING2</t>
  </si>
  <si>
    <t>Brad  R. and Brad R., Statistical  quality  control  practices  in  clothing  industry. Annals of DAAAM &amp; Proceedings, pp. 1183-1184, (2010)</t>
  </si>
  <si>
    <t>Kastanos, Christine E. "Exploration of communication processes related to preproduction for apparel companies." PhD diss., San Francisco State University, 2016.</t>
  </si>
  <si>
    <t>Google Scholar https://scholar.google.ro/scholar?cluster=12789257970565799787&amp;hl=en&amp;as_sdt=2005</t>
  </si>
  <si>
    <t>Balanceode Líneas de Producción de Pantalón Básico de Mezclilla Aplicando List-Scheduling, M. E. Martínez Acosta1, J. J. Linares, S. Tello-Mijares, L.A. González-Vargas, Ciencia, Ingeniería y Desarrollo Tec Lerdo, 2016 Año: 2 Núm.:2 Vol.: 1 ISSN: 2448 -623X</t>
  </si>
  <si>
    <t>Google Scholar https://scholar.google.ro/scholar?oi=bibs&amp;hl=en&amp;cites=11791106534564869267&amp;as_sdt=5</t>
  </si>
  <si>
    <t>INTERNATIONAL SCIENTIFIC CONFERENCE "Innovative solutions for sustainable development of textiles and leather industry", Oradea</t>
  </si>
  <si>
    <t>http://textile.webhost.uoradea.ro/Conferinta/2016/Scientific%20board.html</t>
  </si>
  <si>
    <t>Membru al Comitetului Tehnic de Program (TPC)</t>
  </si>
  <si>
    <t>FIBRES &amp; TEXTILES in Eastern Europe</t>
  </si>
  <si>
    <t>http://www.fibtex.lodz.pl/en1,about_us.html</t>
  </si>
  <si>
    <t>Recenzor</t>
  </si>
  <si>
    <t>MAKING MECHATRONICS STUDY PROGRAMME AT “LUCIAN BLAGA” UNIVERSITY OF SIBIU AVAILABLE FOR INTERNATIONAL STUDENTS</t>
  </si>
  <si>
    <t>R.E. Breaz, G.S. Racz, M. Tera, O.C. Bologa, C. Biriș</t>
  </si>
  <si>
    <t>INTED2016 Proceedings, 10th International Technology, Education and Development Conference, 7-9 March, 2016, Valencia, Spain</t>
  </si>
  <si>
    <t xml:space="preserve"> ISBN: 978-84-608-5617-7, ISSN: 2340-1079</t>
  </si>
  <si>
    <t xml:space="preserve"> pp. 1536-1543</t>
  </si>
  <si>
    <t>doi: 10.21125/inted.2016.1330</t>
  </si>
  <si>
    <t>https://iated.org/inted2016/</t>
  </si>
  <si>
    <t xml:space="preserve"> IS ENGINEERING A MALE SPECIFIC PROFESSION AND HOW THIS ISSUE IS ADDRESSED AT LUCIAN BLAGA UNIVERSITY OF SIBIU</t>
  </si>
  <si>
    <t>M. Tera, R.E. Breaz, G.S. Racz, C. Girjob, A.L. Chicea</t>
  </si>
  <si>
    <t xml:space="preserve"> pp. 1907-1915</t>
  </si>
  <si>
    <t>doi: 10.21125/inted.2016.1397</t>
  </si>
  <si>
    <t>Decision-making Tool for Moving from 3-axes to 5-axes CNC Machine-tool</t>
  </si>
  <si>
    <t>Octavian Bologa, Radu-Eugen Breaz, Sever-Gabriel Racz, Mihai Crenganiş</t>
  </si>
  <si>
    <t>Proceedings of Promoting Business Analytics and Quantitative Management of Technology: 4th International Conference on Information Technology and Quantitative Management (ITQM 2016), published in Procedia Computer Science, Volume 91, 2016, Asan, Korea, 16-18 august 2016</t>
  </si>
  <si>
    <t>pp. 184–192</t>
  </si>
  <si>
    <t>http://dx.doi.org/10.1016/j.procs.2016.07.056</t>
  </si>
  <si>
    <t>http://www.itqm-meeting.org</t>
  </si>
  <si>
    <t>august</t>
  </si>
  <si>
    <t>Using the Analytic Hierarchy Process (AHP) in Evaluating the Decision of Moving to a Manufacturing Process Based Upon Continuous 5 Axes CNC Machine-tools</t>
  </si>
  <si>
    <t>pp. 683–689</t>
  </si>
  <si>
    <t>http://dx.doi.org/10.1016/j.procs.2016.07.171</t>
  </si>
  <si>
    <t>Adaptive neuro-fuzzy inference system for kinematics solutions of redundant robots</t>
  </si>
  <si>
    <t>Mihai Crenganiş, Radu-Eugen Breaz, Sever-Gabriel Racz, Octavian Bologa</t>
  </si>
  <si>
    <t>6th International Conference on Computers Communications and Control (ICCCC), Oradea, 10-14 mai, 2016</t>
  </si>
  <si>
    <t>ISBN: 978-1-5090-1735-5</t>
  </si>
  <si>
    <t xml:space="preserve">pp. 271-276 </t>
  </si>
  <si>
    <t xml:space="preserve"> DOI: 10.1109/ICCCC.2016.7496773</t>
  </si>
  <si>
    <t>http://univagora.ro/ro/icccc2016/</t>
  </si>
  <si>
    <t>mai</t>
  </si>
  <si>
    <t>Model of a CNC Feed Drive for On-Site Tuning of the Controllers for Single Axis Motion</t>
  </si>
  <si>
    <t>BREAZ Radu-Eugen, RACZ Sever-Gabriel, BOLOGA Octavian and TERA Melania</t>
  </si>
  <si>
    <t xml:space="preserve"> Applied Mechanics and Materials, Trans Tech Publications, Switzerland</t>
  </si>
  <si>
    <t>Vol. 841</t>
  </si>
  <si>
    <t>ISSN: 1662-7482</t>
  </si>
  <si>
    <t>doi:10.4028/www.scientific.net/AMM.841.133</t>
  </si>
  <si>
    <t>pp 133-138</t>
  </si>
  <si>
    <t>ProQuest, EBSCO, CSA, Index Copernicus</t>
  </si>
  <si>
    <t>http://www.ttp.net/1660-9336.html</t>
  </si>
  <si>
    <t>Zigler-Nicols PID Tuning Method for Position Control of a Mobile Robot</t>
  </si>
  <si>
    <t>CRENGANIS Mihai, BREAZ Radu, RACZ Gabriel, BOLOGA Octavian</t>
  </si>
  <si>
    <t>doi:10.4028/www.scientific.net/AMM.841.221</t>
  </si>
  <si>
    <t>pp 221-226</t>
  </si>
  <si>
    <t>Tehnici de programare manuală și asistată de calculator</t>
  </si>
  <si>
    <t>Breaz Radu, Tera Melania</t>
  </si>
  <si>
    <t>978-606-12-1294-1</t>
  </si>
  <si>
    <t>Mătieș, V. – coordonator, Platforma națională de mecatronică: fundamentul programelor educaționale și de formare continuă în societatea cunoașterii</t>
  </si>
  <si>
    <t>Racz Gabriel, Breaz Radu-Eugen</t>
  </si>
  <si>
    <t>Editura UT Press, Cluj Napoca</t>
  </si>
  <si>
    <t xml:space="preserve"> ISBN 978-606-737-148-2</t>
  </si>
  <si>
    <t>10 pag</t>
  </si>
  <si>
    <t>Breaz, R.E., Bologa, O., Oleksik. V., Racz, G.</t>
  </si>
  <si>
    <t>Computer Simulation for the Study of CNC Feed Drives Dynamic Behavior and Accuracy, The IEEE Region 8 EUROCON 2007, International Conference on “Computer as a tool”, pp. 2094-2098, ISBN 1-4244-0813-X , IEEE Catalog No. 07EX1617C, Library of Congress: 2006937182, Warsaw University of Technology, Warsaw, Poland, September 9-12, 2007</t>
  </si>
  <si>
    <t xml:space="preserve">Shahrokh Hatefi, Omid Ghahraei and Behzad Bahraminejad, Design and Development of a Novel CNC Controller for Improving Machining Speed, Majlesi,  Journal of Electrical Engineering Vol. 10, No. 1, March 2016, p-ISSN: 2345-377X, e-ISSN: 2345-3796, http://mjee.iaumajlesi.ac.ir/index/index.php/ee,  pp 7-11, indexare Scopus, Ebsco, IET, DOAJ, ProQuest, Copernicus </t>
  </si>
  <si>
    <t>http://search.proquest.com/openview/81a99a1d0ac8f0e56d32588129a6ee6e/1.pdf?pq-origsite=gscholar&amp;cbl=237820</t>
  </si>
  <si>
    <t>Mihai Crenganis, Controlling Low Cost  Serial Manipulators With a Microcontroller Board, Academic Journal of  Manufacturing Engineering, Vol. 14, Issue 2/2016, ISSN: 1583-790, 2016, pp. 7-12, Scopus, Index Copernicus, UlrichsWeb, http://www.auif.utcluj.ro/images/V14_2/Vol_14_issue2_2016</t>
  </si>
  <si>
    <t>http://www.auif.utcluj.ro/images/V14_2/Vol_14_issue2_2016, www.scopus.com</t>
  </si>
  <si>
    <t>Crenganiş, M., Breaz, R., Racz, G., Bologa, O.</t>
  </si>
  <si>
    <t>The Inverse Kinematics Solutions of a 7 DOF Robotic Arm Using Fuzzy Logic, the 7th IEEE Conference on Industrial Electronics and Applications (ICIEA 2012), Singapore, July 18-20 2012, ISBN 978-1-4577-2118-2, pp. 518 – 523, 2012, (ISI Proceedings, ERA categoria A), DOI 10.1109/ICIEA.2012.6360783, http://www.ieeeiciea.org/2012</t>
  </si>
  <si>
    <t>Krechetov, Ivan Vladimirovich; Skvortsov, Arkady Alekseevich; Lavrikov, Pavel Sergeevich; Yatskin, Danil Vladilenovich, Development of an Anthropomorphic Gripping Manipulator: The Study of Kinematics and Virtual Modeling of Grip, American Journal of Applied Sciences. Vol. 13, Issue 1/20016, ISSN Print: 1546-9239, ISSN Print: 1546-9239, DOI : 10.3844/ajassp.2015.865.874, http://thescipub.com/journals/ajas, pp. 14-27, indexare  INSPEC, ProQuest, Ulrichsweb</t>
  </si>
  <si>
    <t>http://search.proquest.com/openview/2e2db08d811459071f695f3ce9621d95/1?pq-origsite=gscholar&amp;cbl=1216343</t>
  </si>
  <si>
    <t xml:space="preserve">CAO Ying-yu, QI Bo-jin, ZHANG Yan-qi, WANG Guo-shuai, CHEN Gang, ZHAO Qian, Research on Positioning Method of Minimally Invasive Surgical Robot with Redundant Configuration Type Manipulator Arm, Journal of Beijing Institute of Petro-chemical Technology, Pages: 43-47
Year: 2016 Issue:  4, indexare Google Scholar </t>
  </si>
  <si>
    <t>https://scholar.google.ro/scholar?oi=bibs&amp;hl=ro&amp;cites=14632061894994255774&amp;as_sdt=5&amp;as_ylo=2016&amp;as_yhi=2016, http://caod.oriprobe.com/articles/50578999/Research_on_Positioning_Method_of_Minimally_Invasive_Surgical_Robot_wi.htm</t>
  </si>
  <si>
    <t>Cotigă, C., Racz, S.G., Bologa, O., Breaz, R.E,</t>
  </si>
  <si>
    <t>Researches Regarding the Usage of Titanium Alloys in Cranial Implants, Innovative Manufacturing Engineering International Conference, (IManE 2014), Chisinau, Moldova 29-30 May 2014, Applied Mechanics and Materials, ISSN 1660-9336, Vol 657, pp. 173-177, doi: 10.4028/www.scientific.net/AMM.657.173</t>
  </si>
  <si>
    <t>E Hryha, R Shvab, M Bram, M Bitzer, L Nyborg, Surface chemical state of Ti powders and its alloys: Effect of storage conditions and alloy composition, http://dx.doi.org/10.1016/j.apsusc.2016.01.046, Applied Surface Science, Volume 388, Part A, 1 December 2016, ISSN: 0169-4332, pp. 294–303, ISI Master Journal List, Scopus</t>
  </si>
  <si>
    <t>http://www.sciencedirect.com/science/article/pii/S0169433216000726</t>
  </si>
  <si>
    <t>Breaz, R.E., Bologa, O., Racz, G., Oleksik, V.</t>
  </si>
  <si>
    <t>Improving CNC machine tools accuracy by means of the circular test and simulation, Proceedings of the International Conference on Manufacturing Systems – ICMaS 2010, Bucharest,  november, 2010, publicată în Proceedings in Manufacturing Systems, vol.5, no. 3, 2010, Editura Academiei Romane, ISSN 2067-9238, pp. 157-162, 2010</t>
  </si>
  <si>
    <t>Hardik H. Bhatta, Ketan D. Saradavab, Contouring Accuracy in CNC Machine, International Journal of Engineering Development and Research,  ISSN: 2321-9939, pp. 500-503, indexare DOAJ, Index Copernicus</t>
  </si>
  <si>
    <t>http://www.ijedr.org/papers/IJEDR1601083.pdf</t>
  </si>
  <si>
    <t xml:space="preserve">Breaz, R., Racz, G., Bologa, O., Oleksik, V. </t>
  </si>
  <si>
    <t>Motion Control of Medium Size CNC Machine-Tools - A Hands-on Approach, the 7th IEEE Conference on Industrial Electronics and Applications (ICIEA 2012), Singapore, July 18-20 2012, ISBN 978-1-4577-2118-2, pp. 2112 – 2117, 2012, DOI 10.1109/ICIEA.2012.6361079 , http://www.ieeeiciea.org/2012/</t>
  </si>
  <si>
    <t xml:space="preserve">Venkata Ramesh Mamilla, Srinivasulu M., Mani Prasad N., Study on computer numerical control (CNC) machines, International Journal of Advanced Scientific Research, Volume 1, Issue 1, April 2016, ISSN: 2456-0421, www.newresearchjournal.com/scientific, pp. 13-17, indexare EBSCO, DOAJ, Index Copernicus, </t>
  </si>
  <si>
    <t>http://www.allscientificjournal.com/download/14/1-1-40</t>
  </si>
  <si>
    <t>Rodriguez, J.,  Ikonomov, P., Choudhury, A.A. Development of a 3-D Printer and CNC milling desktop machine for manufacturing labs, ASEE Annual Conference and Exposition, Conference Proceedings
Volume 2016-June, 26 June 2016, New Orleans; United States, indexare Scopus</t>
  </si>
  <si>
    <t>www.scopus.com</t>
  </si>
  <si>
    <t>Cristina Biriș, Considerations on Manufacturing Accuracy and Surface Quality of NC Laser Cutting Machine-Tools, Academic Journal of  Manufacturing Engineering, Vol. 14, Issue 2/2016, ISSN: 1583-790, 2016, pp. 33-39, Scopus, Index Copernicus, UlrichsWeb, http://www.auif.utcluj.ro/images/V14_2/Vol_14_issue2_2016</t>
  </si>
  <si>
    <t xml:space="preserve">Breaz, R.E., Bologa, O.C., Tera, M., Deac, C., </t>
  </si>
  <si>
    <t>http://www.jeffjournal.org/papers/Volume11/V11issue1.html https://apps.webofknowledge.com/CitingArticles.do?product=WOS&amp;SID=P1gJFH2TCzKJj16bVdH&amp;search_mode=CitingArticles&amp;parentProduct=WOS&amp;parentQid=5&amp;parentDoc=16&amp;REFID=291578933&amp;excludeEventConfig=ExcludeIfFromNonInterProduct https://www.scopus.com/results/citedbyresults.uri?sort=plf-f&amp;cite=2-s2.0-77953496872&amp;src=s&amp;imp=t&amp;sid=25F889CCD56350B41C8195F32F5AD1EF.wsnAw8kcdt7IPYLO0V48gA%3a470&amp;sot=cite&amp;sdt=a&amp;sl=0&amp;origin=resultslist&amp;editSaveSearch=&amp;txGid=25F889CCD56350B41C8195F32F5AD1EF.wsnAw8kcdt7IPYLO0V48gA%3a47 http://web.b.ebscohost.com/abstract?direct=true&amp;profile=ehost&amp;scope=site&amp;authtype=crawler&amp;jrnl=15589250&amp;AN=113904744&amp;h=ezt4KNBZ2adu9ZsbbSGloYCttsT2pxt2pv6%2b4kkrFbjzK%2bK0AjZDknp3qUekc5Y3VuoMlUv8HgWhIbVcQsIMcg%3d%3d&amp;crl=c&amp;resultNs=AdminWebAuth&amp;resultLocal=ErrCrlNotAuth&amp;crlhashurl=login.aspx%3fdirect%3dtrue%26profile%3dehost%26scope%3dsite%26authtype%3dcrawler%26jrnl%3d15589250%26AN%3d113904744</t>
  </si>
  <si>
    <t>Oancea Simona, Stoia Mihaela, Coman Diana</t>
  </si>
  <si>
    <t>Effects of extraction conditions on bioactive anthocyanin content of Vaccinium corymbosum, in the perspective of food applications, PROCEDIA ENGINEERING, vol.42, p.489-495, 2012</t>
  </si>
  <si>
    <t>CA García, CA Cardona, Anthocyanin Production Evaluation Using Plant Cell Cultures. Growth and Viability Analysis at Different Process Conditions, INGINERIA Y UNIVERSIDAD, ISSN 0123-2126,
Ing. Univ. vol.20 no.1, p.7-20, Jan /June, 2016</t>
  </si>
  <si>
    <t>http://www.scielo.org.co/scielo.php?pid=S0123-21262016000100001&amp;script=sci_arttext&amp;tlng=en https://www.scopus.com/results/citedbyresults.uri?sort=plf-f&amp;cite=2-s2.0-84891707567&amp;src=s&amp;imp=t&amp;sid=25F889CCD56350B41C8195F32F5AD1EF.wsnAw8kcdt7IPYLO0V48gA%3a230&amp;sot=cite&amp;sdt=a&amp;sl=0&amp;origin=resultslist&amp;editSaveSearch=&amp;txGid=25F889CCD56350B41C8195F32F5AD1EF.wsnAw8kcdt7IPYLO0V48gA%3a23</t>
  </si>
  <si>
    <t xml:space="preserve">HATEFI, S., GHAHRAEI, O., BAHRAMINEJAD, B.  Design and Development of a Novel CNC Controller for Improving Machining Speed, Majlesi Journal of Electrical Engineering, Vol. 10, No. 1, March 2016, p.7-11 </t>
  </si>
  <si>
    <t>http://scholar.google.ro/scholar?q=Design+and+Development+of+a+Novel+CNC+Controller+for+Improving+Machining+Speed&amp;btnG=&amp;hl=ro&amp;as_sdt=0%2C5</t>
  </si>
  <si>
    <t>OLEKSIK, V., PASCU, A., DEAC, C., FLEACĂ, R., BOLOGA, O., RACZ, G.</t>
  </si>
  <si>
    <t>Experimental study about the surface quality of the medical implants obtained by incremental forming. International Journal of Material Forming, Springer-Verlag France, Vol. 3, Suppl. 1, 2010, ISSN 1960-6206, DOI 10.1007/s12289-010-0922-x, p. 935-938.</t>
  </si>
  <si>
    <t>HUSSAIN, G., VALAEI, H., Al-GHAMDI, Khalid A., KHAN, B. Finite element and experimental analyses of cylindrical hole flanging in incremental forming, Trans. Nonferrous Met. Soc. China, Volume 26, Issue 9, September 2016, doi:10.1016/S1003-6326(16)64362-5, pp. 2419–2425</t>
  </si>
  <si>
    <t>http://scholar.google.ro/scholar?q=Finite+element+and+experimental+analyses+of+cylindrical+hole+flanging+in+incremental+forming&amp;btnG=&amp;hl=ro&amp;as_sdt=0%2C5</t>
  </si>
  <si>
    <t xml:space="preserve">OLEKSIK, V., PASCU A. </t>
  </si>
  <si>
    <t xml:space="preserve">BONDREA, I., AVRIGEAN, E. Theoretical and experimental comparative study of strains acting on the hub fork of a cardan joint, Advanced Materials, Structures and Mechanical Engineering, Taylor and Francis, 2016, p. 27-33 </t>
  </si>
  <si>
    <t>http://scholar.google.ro/scholar?q=Theoretical+and+experimental+comparative+study+of+strains+acting+on+the+hub+fork+of+a+cardan+joint&amp;btnG=&amp;hl=ro&amp;as_sdt=2005&amp;sciodt=0%2C5&amp;cites=7598775231253351073&amp;scipsc=</t>
  </si>
  <si>
    <t>BLAGA, A., OLEKSIK, V., BOLOGA, O., BREAZ, R.</t>
  </si>
  <si>
    <t>Experimental Studies and FEM Analysis Regarding the Influence of Geometric Parameters on Strain, Thickness Reduction and Forces in Incremental Forming Process, Analele Universității “Eftimie Murgu” Reșița Anul XVIII, Nr. 3, 2011, ISSN 1453 – 7397, p. 43-54</t>
  </si>
  <si>
    <t xml:space="preserve">GULATI, V., ARYAL, A., KATYAL, P. et al. Process Parameters Optimization in Single Point Incremental Forming, Journal of The Institution of Engineers (India): Series C, April 2016, Volume 97, Issue 2,  pp 185–193 </t>
  </si>
  <si>
    <t>http://scholar.google.ro/scholar?q=Process+Parameters+Optimization+in+Single+Point+Incremental+Forming&amp;btnG=&amp;hl=ro&amp;as_sdt=0%2C5</t>
  </si>
  <si>
    <t>OLEKSIK, V., BOLOGA, O., BREAZ, R. RACZ, G.</t>
  </si>
  <si>
    <t>Comparison between the numerical simulations of incremental sheet forming and conventional stretch forming process. The 11th ESAFORM Conference on Material Forming, 23-25 April 2008, Lyon, France, Published in International Journal of Material Forming, ISSN 1960-6206 (Print) 1960-6214 (Online), Springer Paris doi: 10.1007/s12289-008-0153-6, Vol. 1 (2008), Supplement 1, paper 433, pp. 1187-1190, 2008</t>
  </si>
  <si>
    <t>MAJ SELVAM, R VELU, T DHEERANKUMAR, Study of the Influence of the Process Variables on Formability and Strain Distribution in Incremental Sheet Metal Working of AA 1050 Sheets, Innovative Design and Development Practices in Aerospace and Automotive</t>
  </si>
  <si>
    <t>http://scholar.google.ro/scholar?q=tudy+of+the+Influence+of+the+Process+Variables+on+Formability+and+Strain+Distribution+in+Incremental+Sheet+Metal+Working+of+AA+1050+Sheets&amp;btnG=&amp;hl=ro&amp;as_sdt=0%2C5</t>
  </si>
  <si>
    <t>OLEKSIK, V., PASCU, A., DEAC, C., FLEACĂ, R., ROMAN, M. BOLOGA, O.</t>
  </si>
  <si>
    <t>The influence of geometrical parameters on the incremental forming process for knee implants analyzed by numerical simulation – Proceedings of the 10th International Conference on Numerical Methods in Industrial Forming Processes (Numiform 2010), Published by American Institute of Physics, No. 1252, Vol. 1, 2010, ISBN: 978-0-7354-0799-2, p. 1208-1215</t>
  </si>
  <si>
    <t>DABWAN, A., RAGAB, A.E., SALEH, M.A.E., DAOUD, A.K., Determining the Effect of Key Process Parameters on Forming Force of Single Point Incremental Sheet Metal Forming</t>
  </si>
  <si>
    <t>http://scholar.google.ro/scholar?q=Determining+the+Effect+of+Key+Process+Parameters+on+Forming+Force+of+Single+Point+Incremental+Sheet+Metal+Forming&amp;btnG=&amp;hl=ro&amp;as_sdt=0%2C5</t>
  </si>
  <si>
    <t>BAYLON, K., CERETTI, E., GIARDINI, C., GARCIA-ROMEU, M.L. Biomedical Devices. Design, Prototyping and Manufacturing. (Chapter 3. Forming Applications). Willey, 2016, ISBN 9781119478929</t>
  </si>
  <si>
    <t>http://scholar.google.ro/scholar?q=Biomedical+Devices.+Design%2C+Prototyping+and+Manufacturing&amp;btnG=&amp;hl=ro&amp;as_sdt=0%2C5</t>
  </si>
  <si>
    <t>BREAZ, R., RACZ, G., BOLOGA, O., OLEKSIK, V</t>
  </si>
  <si>
    <t>Motion Control of Medium Size CNC Machine-Tools - A Hands-on Approach, the 7th IEEE Conference on Industrial Electronics and Applications (ICIEA 2012), Singapore, July 18-20 2012, ISBN 978-1-4577-2118-2, pp. 2112 – 2117, 2012.</t>
  </si>
  <si>
    <t>CRENGANIS, M. Controlling low cost serial manipulators with a microcontroller board, Academic Journal of Manufacturing Engineering, vol. 14, issue 2/2016, p. 7-12</t>
  </si>
  <si>
    <t>http://scholar.google.ro/scholar?q=CONTROLLING+LOW+COST+SERIAL+MANIPULATORS+WITH+A+MICROCONTROLLER+BOARD&amp;btnG=&amp;hl=ro&amp;as_sdt=0%2C5</t>
  </si>
  <si>
    <t xml:space="preserve">BREAZ, R.E., BOLOGA, O., OLEKSIK, V., RACZ G. </t>
  </si>
  <si>
    <t>Computer Simulation for the Study of CNC Feed Drives Dynamic Behavior and Accuracy, The IEEE Region 8 EUROCON 2007, International Conference on “Computer as a tool” Warsaw University of Technology, Warsaw, Poland, September 9-12, doi: 10.1109/EURCON.2007.4400575, pp. 2229-2233, 2007.</t>
  </si>
  <si>
    <t>Comparison between the numerical simulations of incremental sheet forming and conventional stretch forming process. The 11th ESAFORM Conference on Material Forming, 23-25 April 2008, Lyon, France, Published in International Journal of Material Forming, ISSN 1960-6206 (Print) 1960-6214 (Online), Springer Paris doi: 10.1007/s12289-008-0153-6, Vol. 1 (2008), Supplement 1, paper 433, pp. 1187-1190, 2008.</t>
  </si>
  <si>
    <t>Journal of Electrical Engineering, Electronics, Control and Computer Science</t>
  </si>
  <si>
    <t>http://jeeeccs.net/index.php/journal/index</t>
  </si>
  <si>
    <t>Scholar Google, Ebsco</t>
  </si>
  <si>
    <t>Editor asociat</t>
  </si>
  <si>
    <t>2015</t>
  </si>
  <si>
    <t>http://www.degruyter.com/view/j/aucts</t>
  </si>
  <si>
    <t>Study about the Influence of the Geometrical Parameters on the Force Variation, the Thickness Reduction and the Springback of Single Point Incremental Forming Process</t>
  </si>
  <si>
    <t>Oleksik Valentin, Adrian Pascu, Ioan Bondrea, Mihaela Oleksik, Liviu Rosca</t>
  </si>
  <si>
    <t>TIMES-iConf 2016</t>
  </si>
  <si>
    <t>Experimenta study regarding of bending behaviour of stabilizator link</t>
  </si>
  <si>
    <t>ACTA Universitatis Cibiniensis (Technical Series)</t>
  </si>
  <si>
    <t>1</t>
  </si>
  <si>
    <t>ISSN 1583-7149</t>
  </si>
  <si>
    <t>12-15</t>
  </si>
  <si>
    <t>De Gruyter</t>
  </si>
  <si>
    <t>https://doi.org/10.1515/aucts-2016-0003</t>
  </si>
  <si>
    <t>Generalized modelling of the stabilizer link and static simulation using FEM</t>
  </si>
  <si>
    <t>16-19</t>
  </si>
  <si>
    <t> https://doi.org/10.1515/aucts-2016-0004</t>
  </si>
  <si>
    <t xml:space="preserve"> ISBN 978-3-659-69486-8</t>
  </si>
  <si>
    <t>Oleksik, V., Pascu, A., Deac, C., Fleacă, R., Bologa, O., Racz, G</t>
  </si>
  <si>
    <t>Experimental study on the surface quality of the medical implants obtained by single point incremental forming, Int. J. Mater. Form., vol. 3, no. S1, pp. 935–938, 2010</t>
  </si>
  <si>
    <t>http://dx.doi.org/10.1016/S1003-6326(16)64362-5</t>
  </si>
  <si>
    <t>Numerical study about the strain analysis and the marginal design of dental indirect restorations. Romanian Biotechnological Letters, vol. 17, nr. 4:7474-7482, Romania, 2012</t>
  </si>
  <si>
    <t>Finite element method analysis of the stress induced upon the dental implant by the mastication process - ANDREEA ANGELA ŞTEŢIU, DRAGOȘ GEORGE MARINESCU, MIHAI BURLIBAŞA, MIRCEA ŞTEŢIU, ILEANA IONESCU, ANCA RĂDUCANU, ANCA TEMELCEA, NARCIS MARCOV, VIOREL ȘTEFAN PERIEANU, LUMINIȚA OANCEA, NICOLETA MĂRU, CAMELIA IONESCU, MĂDĂLINA MALIȚA, MIHAI DAVID, RADU COSTEA, GABRIELA TĂNASE - Romanian Biotechnological Letters, Vol. 22, No. x, 2016</t>
  </si>
  <si>
    <t>Finite element method analysis of the stress induced upon the dental implant by the mastication process</t>
  </si>
  <si>
    <t>Microporosity effects on cyclic plasticity and fatigue of LENSTM -processed steel. Acta Materialia, vol. 58, Issue 11, 2010, pag. 4029-4038, ISSN 1359-6454 (factor de impact 3.781, scor relativ  de influenţă 10.827). DOI: 10.1016/j.actamat.2010.03.014</t>
  </si>
  <si>
    <t>http://dx.doi.org/10.1016/j.msea.2016.09.028</t>
  </si>
  <si>
    <t>Development and characterization of Ti-6Al-4V to 304L stainless steel gradient components fabricated with laser deposition additive manufacturing - Ashley Reichardt, R. Peter Dillon, John Paul Borgonia, Andrew A. Shapiro, Bryan W. McEnerney, Tatsuki Momose, Peter Hosemann - Materials &amp; Design, Volume 104, 15 August 2016, Pages 404–413</t>
  </si>
  <si>
    <t>http://dx.doi.org/10.1016/j.matdes.2016.05.016</t>
  </si>
  <si>
    <t>Application of Single Point Incremental Forming for Biomedical Implants: A Review - Pankaj K. Bhoyar, Dr.A.B. Borade, Dr.S.V. Bhalerao – IJFEAT, International Journal For Engineering Applications And Technology, SKNSITS_RTME – 2016, Issue 8, Volume2, ISSN: 2321-8134</t>
  </si>
  <si>
    <t>http://www.ijfeat.org/papers/SKNSITS1.pdf?i=1</t>
  </si>
  <si>
    <t>ACTA Universitatis Cibiniensis Technical Series</t>
  </si>
  <si>
    <t>http://www.degruyter.com/view/j/aucts?rskey=GYu6rP&amp;result=1</t>
  </si>
  <si>
    <t>Membru</t>
  </si>
  <si>
    <t>PASCU ADRIAN MARIUS</t>
  </si>
  <si>
    <t>University of Novisad</t>
  </si>
  <si>
    <t>University of Kragujevac</t>
  </si>
  <si>
    <t>Consideration Regarding the Modeling of Knowledge of Kanban System  by Implementing in Technical Academic Institutions</t>
  </si>
  <si>
    <t>1. POPP Ilie Octavian</t>
  </si>
  <si>
    <t>http://www.scientific.net</t>
  </si>
  <si>
    <t>Some aspects of bearing diagnosis in Preventive Maintenance</t>
  </si>
  <si>
    <t xml:space="preserve">POPP Ilie Octavian  </t>
  </si>
  <si>
    <t xml:space="preserve">Academic Journal of Manufacturing Engineering AJME </t>
  </si>
  <si>
    <t>52-58</t>
  </si>
  <si>
    <t>BDI</t>
  </si>
  <si>
    <t>www.auif.utcluj.ro</t>
  </si>
  <si>
    <t xml:space="preserve">Consideration regarding the work cell modelling for increasing the flexibility </t>
  </si>
  <si>
    <t xml:space="preserve">20th Innovative Manufacturing Engineering and Energy Conference (IManEE 2016)
Kozani, Greece http://www.imane.ro/
</t>
  </si>
  <si>
    <t>23–25 September</t>
  </si>
  <si>
    <t xml:space="preserve">ISBN: 978-960-88944-9-5 </t>
  </si>
  <si>
    <t>119</t>
  </si>
  <si>
    <t>Experimental and numerical investigations of the steel sheets formability with hydroforming</t>
  </si>
  <si>
    <t>Radu Vasile, Sever-Gabriel Racz and Octavian Bologa</t>
  </si>
  <si>
    <t xml:space="preserve">The 4th International Conference On Computing And Solutions In Manufacturing Engineering - CoSME'16, 3-4 Noembrie, Brașov, published in MATEC Web of Conferences, http://www.matec-conferences.org/forthcoming </t>
  </si>
  <si>
    <t>http://www.unitbv.ro/cosme16/en/index.html</t>
  </si>
  <si>
    <t>Numerical and experimental analysis of the formability of 1.4301 austenitic stainless steel sheets using hydroforming</t>
  </si>
  <si>
    <t xml:space="preserve">Radu VASILE, Sever-Gabriel RACZ, Octavian BOLOGA, </t>
  </si>
  <si>
    <t>Proceedings in Manufacturing Systems</t>
  </si>
  <si>
    <t>Volume 11</t>
  </si>
  <si>
    <t>Issue 2, 2016</t>
  </si>
  <si>
    <t xml:space="preserve"> ISSN 2067-9238</t>
  </si>
  <si>
    <t>pp. 89‒94</t>
  </si>
  <si>
    <t>Index Copernicus, UlrichsWeb, ProQuest, http://icmas.eu/</t>
  </si>
  <si>
    <t xml:space="preserve"> http://icmas.eu/Journal_archive_files/Vol_11-Issue2_2016_PDF/89-94_Vasile.pdf</t>
  </si>
  <si>
    <t>Integration of CAD CAM CAE Techniques in Numerical Control of Reconfigurable Deep-Drawing Dies</t>
  </si>
  <si>
    <t>Diana Maria MIHAIU, Octavian BOLOGA, Sever-Gabriel RACZ</t>
  </si>
  <si>
    <t>pp. 21-27</t>
  </si>
  <si>
    <t>Numerical simulation study of sheet formability using hydroforming</t>
  </si>
  <si>
    <t>pp. 71-79</t>
  </si>
  <si>
    <t>Racz, S.G., Tera, Melania, Chicea, Anca-Lucia,</t>
  </si>
  <si>
    <t xml:space="preserve">Girjob, C., Bologa, O., Racz,. G., Biris, C., </t>
  </si>
  <si>
    <t>Experimental Research of The Formability of Lightweight Metallic Materials Used in Automotive Industry, ICAMaT 2014 - 7th International Conference on Advanced Manufacturing Technologies, Bucuresti, 2014</t>
  </si>
  <si>
    <t>Melania Tera, Study Regarding the Possibility of Industry Implementation of Incremental Forming Process, Academic Journal of  Manufacturing Engineering, Vol. 14, Issue 2/2016, ISSN: 1583-790, 2016, pp. 59-64, Scopus, Index Copernicus, UlrichsWeb, http://www.auif.utcluj.ro/images/V14_2/Vol_14_issue2_2016</t>
  </si>
  <si>
    <t>Chalal, H. (ENSAM Metz), Racz, S.G., Balan, T. (ENSAM Metz)</t>
  </si>
  <si>
    <t>Springback of Thick Sheet AHSS Subject to Bending Under Tension, International Journal of Mechanical Sciences 59 (2012), ISSN 0020-7403, Elsevier Ltd., pp. 104-114, 2012</t>
  </si>
  <si>
    <t>D.M. Neto, J. Coër , M.C. Oliveira , J.L. Alves , P.Y. Manach, L.F. Menezes, Numerical analysis on the elastic deformation of the tools in sheet metal forming processes, International Journal of Solids and Structures Special Issues, august 2016, http://dx.doi.org/10.1016/j.ijsolstr.2016.08.023</t>
  </si>
  <si>
    <t>L. Stürmer, I. Härter, J. H. C. de Souza, A study on drawbead restraining force effectiveness, Journal of the Brazilian Society of Mechanical Sciences and Engineering, ISSN 1678-5878, January 2016, Volume 38, Issue 1, pp. 109-117</t>
  </si>
  <si>
    <t>Wurong Wang, Yuzhang Zhao, Zimin Wang, Meng Hua, Xicheng Wei, A study on variable friction model in sheet metal forming with advanced high strength steels, Tribology International, Volume 93, Part A, Pages 1-482 (January 2016) , ISSN 0301-679X, pp. 17-28</t>
  </si>
  <si>
    <t>Racz Gabriel</t>
  </si>
  <si>
    <t>Elemente de inginerie mecanica</t>
  </si>
  <si>
    <t>Serban Remus Ioan</t>
  </si>
  <si>
    <t>Universitatii "L. Blaga" din Sibiu</t>
  </si>
  <si>
    <t>978-606-12-1371-9</t>
  </si>
  <si>
    <t>R.E. Breaz, G.S. Racz, M. Tera, O.C. Bologa, C. Biriș</t>
  </si>
  <si>
    <t>10th International Technology, Education and Development Conference INTED 2016, 7-9 March, 2016, Valencia, Spain</t>
  </si>
  <si>
    <t>ISBN: 978-84-608-5617-7 ISSN: 2340-1079</t>
  </si>
  <si>
    <t>https://library.iated.org/view/BREAZ2016MAK</t>
  </si>
  <si>
    <t>Martie</t>
  </si>
  <si>
    <t>Is Engineering a Male Specific Profession and How This Issue Is Addressed at Lucian Blaga University of Sibiu</t>
  </si>
  <si>
    <t>M. Tera, R.E. Breaz, G.S. Racz, C. Girjob, A.L. Chicea</t>
  </si>
  <si>
    <t>https://library.iated.org/view/TERA2016ISE</t>
  </si>
  <si>
    <t>Study regarding the possibility of industry implementation of incremental forming process</t>
  </si>
  <si>
    <t>M. Tera</t>
  </si>
  <si>
    <t xml:space="preserve">Volume 14 </t>
  </si>
  <si>
    <t>Issue 2</t>
  </si>
  <si>
    <t>Pp 59-64</t>
  </si>
  <si>
    <t>R. E. Breaz, S. G. Racz, O. Bologa, M. Tera</t>
  </si>
  <si>
    <t>Applied Mechanics and Materials, , pp. 133-138, 2016</t>
  </si>
  <si>
    <t>10.4028/www.scientific.net/AMM.841.133</t>
  </si>
  <si>
    <t>pp. 133-138</t>
  </si>
  <si>
    <t xml:space="preserve">Tehnici de programare manuală şi asistată de calculator a echipamentelor CNC </t>
  </si>
  <si>
    <t>Breaz Radu-Eugen,Tera Melania</t>
  </si>
  <si>
    <t xml:space="preserve"> ISBN 978-606-12-1294-1</t>
  </si>
  <si>
    <t>BIRIS, C., DEAC, C., TERA, M.</t>
  </si>
  <si>
    <t>Considerations On The Choice Of The Cutting Method And Technique Employed For The Cutting Of Parts Made Of Titanium Alloys</t>
  </si>
  <si>
    <t>Igor Barényi ,MICROSTRUCTURE CHANGES IN CUT FACE OBTAINED BY PLASMA AND LASER CUTTING OF SELECTED HIGH STRENGTH STEELS, U.P.B. Sci. Bull., Series D, Vol. 78, Iss. 1, 2016 ISSN 1454-2358,pp 234-240, 2016</t>
  </si>
  <si>
    <t>https://scholar.google.ro/scholar?cites=5655222347537971693&amp;as_sdt=2005&amp;sciodt=0,5&amp;hl=ro</t>
  </si>
  <si>
    <t>9th annual International Conference of Education, Research and Innovation Seville (Spain). 14th - 16th of November, 2016</t>
  </si>
  <si>
    <t>https://iated.org/iceri/</t>
  </si>
  <si>
    <t>Research Regarding the Influence of Raw Material and Knitted Fabric Geometry on the Tensile Strength and Breaking Elongation</t>
  </si>
  <si>
    <t>Dorin VLAD, Lucian-Ionel CIOCA</t>
  </si>
  <si>
    <t>Procedia Engineering, 10th International Conference Interdisciplinarity in Engineering, INTER-ENG 2015, Targu-Mureș, Romania</t>
  </si>
  <si>
    <t>10.1016/j.protcy.2016.01.010</t>
  </si>
  <si>
    <t>http://www.inter-eng.upm.ro/2015/</t>
  </si>
  <si>
    <t>ianuarie</t>
  </si>
  <si>
    <t>Research Regarding the Influence of Raw Material and Woven Fabric Geometry on the Air Permeability of Mattress</t>
  </si>
  <si>
    <t>10.1016/j.proeng.2017.02.396</t>
  </si>
  <si>
    <t>Research on Transfer of Liquid Water Absorption of Knitted Structures for Socks Destination</t>
  </si>
  <si>
    <r>
      <rPr>
        <b/>
        <sz val="10"/>
        <rFont val="Arial Narrow"/>
        <family val="2"/>
      </rPr>
      <t>Dorin VLAD</t>
    </r>
    <r>
      <rPr>
        <sz val="10"/>
        <rFont val="Arial Narrow"/>
        <family val="2"/>
      </rPr>
      <t>, Ionel BARBU, Monica SZABO</t>
    </r>
  </si>
  <si>
    <t>Annals of The University of Oradea, Fascicle of Textiles, Leatherwork, International Scientific Conference "Innovative solutions for sustainable development of textiles and leather industry", 27th-28th of May 2016, Oradea, Romania</t>
  </si>
  <si>
    <t>XVII</t>
  </si>
  <si>
    <t>ISSN 1843 – 813X</t>
  </si>
  <si>
    <t>MAI</t>
  </si>
  <si>
    <t>139-144</t>
  </si>
  <si>
    <t>Copernicus; DOAJ;      EBSCO</t>
  </si>
  <si>
    <t>http://www.journals.indexcopernicus.com/Annals+of+the+University+of+Oradea+Fascicle+of+Textiles+Leatherwork,p2900,3.html;</t>
  </si>
  <si>
    <t>Cercetări privind folosirea materiilor prime ecologice și a tratamentelor speciale în diversificarea articolelor tricotate pentru sectorul tehnic și medical. Volumul 2: Proprietăți de Confort 
și Tratamente Speciale de Finisare</t>
  </si>
  <si>
    <t>Dorin VLAD</t>
  </si>
  <si>
    <t>ISBN 978-606-12-1068-8;   vol. 2: 978-606-12-1423-5</t>
  </si>
  <si>
    <t>Determinarea Modulului Specific, prin încercarea la tracțiune uniaxială a țesăturilor din fire de poliamidă PA 6.6, neacoperite și acoperite cu silicon,  Contract nr. 4212/14.10.2016 (Registratura ULBS)</t>
  </si>
  <si>
    <t>Oleksik Valentin, Vlad Dorin</t>
  </si>
  <si>
    <t>12.10.2016</t>
  </si>
  <si>
    <t>16.10.2016</t>
  </si>
  <si>
    <t>PHOTOCATALYTIC PERFORMANCE OF SYSTEMS BASED ON URANYL-INCORPORATED SBA-15 MESOPOROUS SILICA</t>
  </si>
  <si>
    <t>D. D. Dumitrascu, E. Popovici, N. Vrinceanu, D. Humelnicu, N. Ouerfelli, R. I. Prepelita, I. Gradinaru</t>
  </si>
  <si>
    <t>FING3</t>
  </si>
  <si>
    <t>Digest Journal of Nanomaterials and Biostructures</t>
  </si>
  <si>
    <t xml:space="preserve"> 1842-3582</t>
  </si>
  <si>
    <t>http://www.chalcogen.ro/381_DumitrascuD.pdf</t>
  </si>
  <si>
    <t>381-392</t>
  </si>
  <si>
    <t>Aprilie-Iunie</t>
  </si>
  <si>
    <t>Safety and Tolerability of Rupatadine Administered to Asthmatic Patients With Persistent Allergic Rhinitis</t>
  </si>
  <si>
    <t>abstract</t>
  </si>
  <si>
    <t>Paraschiva Postolache, Narcisa Vrinceanu, Liliana Chelaru, Gabriela Jimborean</t>
  </si>
  <si>
    <t xml:space="preserve">CHEST150(4):971A  </t>
  </si>
  <si>
    <t xml:space="preserve"> 0012-3692</t>
  </si>
  <si>
    <t>10.1016/j.chest.2016.08.1075</t>
  </si>
  <si>
    <t>Proceedings of the 2nd World Congress on Electrical Engineering and Computer Systems and Science (EECSS'16), Budapest, Hungary– August 16–17, 2016, Paper No. ICBES 134 DOI: 10.11159/icbes16.134</t>
  </si>
  <si>
    <t>Google Scholar https://scholar.google.ro/scholar?q=Wireless+Biomedical+Sensor+Networks%3A+The+Technology&amp;btnG=&amp;hl=en&amp;as_sdt=0%2C5&amp;as_vis=1</t>
  </si>
  <si>
    <t>Remus Brad, Tudor Ghircoias</t>
  </si>
  <si>
    <t>Contour Lines Extraction and Reconstruction, Special issue of The Romanian Educational Network – RoEduNet, Ubiquitous Computing and Communication Journal, ISSN Online 1992-8424, ISSN Print 1994-4608, 2011</t>
  </si>
  <si>
    <t xml:space="preserve">B. Fergani and M. K. Kholladi, "A discrete particle swarm optimisation algorithm for geographical map contour reconstruction," 2016 Sixth International Conference on Digital Information and Communication Technology and its Applications (DICTAP), Konya, 2016, pp. 142-144. doi: 10.1109/DICTAP.2016.7544016
</t>
  </si>
  <si>
    <t>IEEEXPLORE http://ieeexplore.ieee.org/abstract/document/7544016/</t>
  </si>
  <si>
    <t>Vreja Raluca and Remus Brad</t>
  </si>
  <si>
    <t>Image inpainting methods evaluation and improvement, The Scientific World Journal 2014 (2014).  Article ID 937845, 11 pages
http://dx.doi.org/10.1155/2014/937845</t>
  </si>
  <si>
    <t xml:space="preserve">Varshney, Shreya, Umesh Barahdiya, and S. S. Khare, Reviewing Design Challenges of Microstrip Circuit Design,  International Journal of Recent Research Aspects ISSN: 2349-7688, Vol. 3, Issue 2, June 2016, pp. 165-169 </t>
  </si>
  <si>
    <t>Google Scholar https://scholar.google.ro/scholar?oi=bibs&amp;hl=en&amp;cites=13898663694338113903&amp;as_sdt=5&amp;as_ylo=2016&amp;as_yhi=2016 http://www.academia.edu/27964768/Reviewing_Design_Challenges_of_Microstrip_Circuit_Design</t>
  </si>
  <si>
    <t>Beniwal, Aditi, and Mrs Deepti Ahlawat. "Image Inpainting Algorithms: A Survey." Image (2016): Vol.3 Issue 2,pp. 165-169.</t>
  </si>
  <si>
    <t>Google Scholar https://scholar.google.ro/scholar?oi=bibs&amp;hl=en&amp;cites=13898663694338113903&amp;as_sdt=5&amp;as_ylo=2016&amp;as_yhi=2016</t>
  </si>
  <si>
    <t>Kaya, Sertan. Malignancy detection in dermoscopy images with texture analysis. Diss. University of Central Arkansas, 2016.</t>
  </si>
  <si>
    <t>ProQuest http://search.proquest.com/openview/87359d5dd856200d770c73108ef15487/1?pq-origsite=gscholar&amp;cbl=18750&amp;diss=y</t>
  </si>
  <si>
    <t>Ribeiro, I.M.V.B., 2016. Demosaicing multi-energy patterned composite pixels for spectral CT (Doctoral dissertation, Universidade de Lisboa, Lisboa, Portugal).</t>
  </si>
  <si>
    <t>Google Scholar https://scholar.google.ro/scholar?cluster=1426382896253835735&amp;hl=en&amp;as_sdt=2005&amp;as_ylo=2016&amp;as_yhi=2016</t>
  </si>
  <si>
    <t>Attacks and Counterattacks on Wireless Sensor Networks, International Journal of Ad hoc, Sensor and Ubiquitous Computing, Vol. 4 (6), pp. 1-15, 2013</t>
  </si>
  <si>
    <t>Singh, R., Singh, D.J. and Singh, D.R., Hello flood attack Countermeasures in Wireless Sensor Networks. International Journal of Computer Science and Mobile Applications, 4(5), pp.1-9, 2016.</t>
  </si>
  <si>
    <t>Google Scholar https://scholar.google.ro/scholar?oi=bibs&amp;hl=en&amp;cites=16033221188704201070&amp;as_sdt=5&amp;as_ylo=2016&amp;as_yhi=2016</t>
  </si>
  <si>
    <t xml:space="preserve">Kurbah, R.P. and Sharma, B., Survey On Issues In Wireless Sensor Networks: Attacks and Countermeasures. International Journal of Computer Science and Information Security, 14(4), p.262, 2016. </t>
  </si>
  <si>
    <t>ProQuest http://search.proquest.com/openview/6fa270e2ab7d28b08c91b1822709a506/1?pq-origsite=gscholar&amp;cbl=616671</t>
  </si>
  <si>
    <t>BC Pirvu (DFKI), CB Zamfirescu (ULBS), D Gorecky (DFKI)</t>
  </si>
  <si>
    <t>Engineering insights from an anthropocentric cyber-physical system: A case study for an assembly station, Mechatronics, 34, p. 147-159, 2016</t>
  </si>
  <si>
    <t>Estimation of the boiling temperature through the Arrhenius viscosity parameters for some engineering fluids</t>
  </si>
  <si>
    <t xml:space="preserve">N. Ouerfelli, A. Messaâdi, L. Snoussi, N.A. Al-Omair, N. Vrinceanu </t>
  </si>
  <si>
    <t xml:space="preserve">Poster · June 2016,                  DOI: 10.13140/RG.2.1.4659.4964, 06/2016, , At: New Orleans, Louisiana, USA, Conference: International Conference on Industrial Chemistry, DOI: 10.13140/RG.2.1.4659.4964 </t>
  </si>
  <si>
    <t>Ionic self-diffusion coefficients and structure of the trivalent lanthanide ion europium 152Eu (III) in concentrated aqueous solutions and similarity with the transamericium ion 244Cm (III),</t>
  </si>
  <si>
    <r>
      <t xml:space="preserve">San Antonio, Texas, USA., Conference: International Conference on Nuclear Chemistry, DOI: 10.13140/RG.2.2.25355.49445, </t>
    </r>
    <r>
      <rPr>
        <sz val="10"/>
        <color indexed="63"/>
        <rFont val="Arial Narrow"/>
        <family val="2"/>
      </rPr>
      <t>Poster · December 2016</t>
    </r>
  </si>
  <si>
    <t>A Controversial Research Approach: How a Polymer Coated Nanoceria-Based System Can Have Antibacterial Behavior</t>
  </si>
  <si>
    <t>N. Vrinceanu, Paraschiva A. Postolache, Cristina Mihaela Rimbu</t>
  </si>
  <si>
    <t>CHEST World Congress 2016, China, April Shanghai</t>
  </si>
  <si>
    <t xml:space="preserve">, Comorbidities and Pulmonary Rehabilitation in Patients With Chronic Obstructive Pulmonary Disease, </t>
  </si>
  <si>
    <t>Paraschiva Postolache; Adeline Tintila; Ana Maria Mantea3; Maria Roxana Nemes4; Oana Claudia Deleanu4; Liliana Chelariu3; Cristina Lacatusi3 ; Daniela Husanu; Narcisa Vrinceanu</t>
  </si>
  <si>
    <t>COLORISTIC AND ANTIMICROBIAL BEHAVIOR OF POLYMERIC SUBSTRATES USING BIOACTIVE SUBSTANCES</t>
  </si>
  <si>
    <t xml:space="preserve">Diana Coman, Narcisa Vrînceanu, Simona Oancea, Cristina Rîmbu, </t>
  </si>
  <si>
    <t>ModTech International Conference Modern Technologies in Industrial Engineering June 15-18, Iasi, Romania</t>
  </si>
  <si>
    <t>01.11-30.11.2016</t>
  </si>
  <si>
    <t>Constantin Paul Roman, Ionel Staretu, Laurean Bogdan</t>
  </si>
  <si>
    <t>Buletinul AGIR</t>
  </si>
  <si>
    <t>Nr1 din 2016</t>
  </si>
  <si>
    <t>AnXXI</t>
  </si>
  <si>
    <t>L 1224-7928</t>
  </si>
  <si>
    <t>ian-martie</t>
  </si>
  <si>
    <t>51-58</t>
  </si>
  <si>
    <t>http://www.buletinulagir.agir.ro/numar_revista.php?id=123</t>
  </si>
  <si>
    <t>SISTEM INTEGRAT PENTRU ACŢIONAREA CU TURAŢIE VARIABILĂ A UNUI MOTOR ASINCRON COMANDAT DE PLC – STUDIU DE CAZ</t>
  </si>
  <si>
    <t>PLC AS A DRIVER FOR STEPPER MOTOR CONTROL DOI: 10.13140/2.1.4790.6885
Conference: ”ANNUAL SESSION OF SCIENTIFIC PAPERS IMT ORADEA – 2011”, At Oradea, Volume: ANNALS of the ORADEA UNIVERSITY. Fascicle of Management and Technological Engineering, Volume X (XX), 2011, NR1</t>
  </si>
  <si>
    <t>http://www.wjert.org/</t>
  </si>
  <si>
    <t>B.I Aldi, Dr. J.S Kadadevarmath and N.P Bannibagi, STEPPER MOTOR DRIVEN THREE AXIS ROBOT USING PLC</t>
  </si>
  <si>
    <t>Bogdan, L.</t>
  </si>
  <si>
    <t>A LABORATORY DESIGN MODEL FOR BUILDING’S H EATING, VENTILATION AND AIR CONDITIONING USING PROGRAMMABLE LOGIC CONTROLLER AND SUPERVISORY CONTROL AND DATA ACQUISITION</t>
  </si>
  <si>
    <t>www.wjert.org/download/article/15062016/1469184652.pdf</t>
  </si>
  <si>
    <t>Session Chairs- Programme Committee, Rewievers Committee, ICREB2016</t>
  </si>
  <si>
    <t>0302-9743</t>
  </si>
  <si>
    <t>Teoria si constructia utilajelor de tratament termic in vid, Cap.4,Cap.5</t>
  </si>
  <si>
    <t>24, 52</t>
  </si>
  <si>
    <t>Teoria si constructia utilajelor de tratament termic in vid, Cap.1, 2, 3</t>
  </si>
  <si>
    <t>Applied Mechanics and Materials,  Recent Tendency in Aerospace, Manufacturing Systems, Energy and Mechanical Engineering, OPTIROB 2016,  Romania</t>
  </si>
  <si>
    <t>978-3-03835-668-4</t>
  </si>
  <si>
    <t>June 29 – 02 July,</t>
  </si>
  <si>
    <t>379-386</t>
  </si>
  <si>
    <t>http://inginerie.ulbsibiu.ro/fara-categorie/researchers-night-noaptea-cercetatorilor/</t>
  </si>
  <si>
    <t>Diana Coman,  Narcisa Vrinceanu, S. Oancea, C. Rimbu</t>
  </si>
  <si>
    <t> International Conference on Modern Technologies in Industrial Engineering IV (ModTech) Location: Iasi, ROMANIA Date: JUN 15-18, 2016</t>
  </si>
  <si>
    <t>10.1088/1757-899X/145/3/032003</t>
  </si>
  <si>
    <t>http://apps.webofknowledge.com/full_record.do?product=WOS&amp;search_mode=GeneralSearch&amp;qid=1&amp;SID=V111ZAQ8qkBjD39w6Bk&amp;page=1&amp;doc=6</t>
  </si>
  <si>
    <t>Sisteme hidraulice de acționare, Editura Universităţii „Lucian Blaga” din Sibiu, , 211 pag, 2016.</t>
  </si>
  <si>
    <t>cap.1 / 20 pg.
cap.4 / 34 pg.,cap.5 / 23 pg., cap.6 / 18 pg., cap.7 / 9 pg.</t>
  </si>
  <si>
    <t>sept.</t>
  </si>
  <si>
    <t>cap.2 / 17 pg.
cap.3 / 66 pg.</t>
  </si>
  <si>
    <t>Elemente de mecanică</t>
  </si>
  <si>
    <r>
      <rPr>
        <b/>
        <sz val="10"/>
        <rFont val="Arial Narrow"/>
        <family val="2"/>
      </rPr>
      <t>Nicolae Bercan</t>
    </r>
    <r>
      <rPr>
        <sz val="10"/>
        <rFont val="Arial Narrow"/>
        <family val="2"/>
      </rPr>
      <t>,  
Cristian Matran</t>
    </r>
  </si>
  <si>
    <t>Index Copernicus, Ulrich's, Scopus</t>
  </si>
  <si>
    <r>
      <t>http://web.a.ebscohost.com/abstract?direct=true&amp;profile=ehost&amp;scope=site&amp;authtype=crawler&amp;jrnl=15837904&amp;AN=119379592&amp;h=CQtdv0fyMJX3i3Y%2ftd7Lp9ZCN3221RQ4Ht4z%2fQtYnALlqzVQyGsWRvGlBMNkyrUPLUP73yrC6JErU2NPf2aW3w%3d%3d&amp;crl=c&amp;resultNs=AdminWebAuth&amp;resultLocal=ErrCrlNotAuth&amp;crlhashurl=login.aspx%3fdirect%3dtrue%26profile%3dehost%26scope%3dsite%26authtype%3dcrawler%26jrnl%3d15837904%26AN%3d119379592;</t>
    </r>
    <r>
      <rPr>
        <sz val="10"/>
        <color indexed="39"/>
        <rFont val="Arial Narrow"/>
        <family val="2"/>
      </rPr>
      <t xml:space="preserve">   https://scholar.google.ro/citations?view_op=view_citation&amp;hl=ro&amp;user=IWdNRC0AAAAJ&amp;citation_for_view=IWdNRC0AAAAJ:LkGwnXOMwfcC</t>
    </r>
  </si>
  <si>
    <r>
      <t xml:space="preserve">Nicolae Cofaru, Lucian Roman, </t>
    </r>
    <r>
      <rPr>
        <b/>
        <sz val="10"/>
        <color indexed="8"/>
        <rFont val="Arial Narrow"/>
        <family val="2"/>
      </rPr>
      <t>Adrian Pascu</t>
    </r>
    <r>
      <rPr>
        <sz val="10"/>
        <color indexed="8"/>
        <rFont val="Arial Narrow"/>
        <family val="2"/>
      </rPr>
      <t>, Valentin Oleksik</t>
    </r>
  </si>
  <si>
    <r>
      <t xml:space="preserve">Nicolae Cofaru, Lucian Roman, Valentin Oleksik, </t>
    </r>
    <r>
      <rPr>
        <b/>
        <sz val="10"/>
        <color indexed="8"/>
        <rFont val="Arial Narrow"/>
        <family val="2"/>
      </rPr>
      <t>Adrian Pascu</t>
    </r>
  </si>
  <si>
    <r>
      <t>http://web.a.ebscohost.com/abstract?direct=true&amp;profile=ehost&amp;scope=site&amp;authtype=crawler&amp;jrnl=15837904&amp;AN=119379592&amp;h=CQtdv0fyMJX3i3Y%2ftd7Lp9ZCN3221RQ4Ht4z%2fQtYnALlqzVQyGsWRvGlBMNkyrUPLUP73yrC6JErU2NPf2aW3w%3d%3d&amp;crl=c&amp;resultNs=AdminWebAuth&amp;resultLocal=ErrCrlNotAuth&amp;crlhashurl=login.aspx%3fdirect%3dtrue%26profile%3dehost%26scope%3dsite%26authtype%3dcrawler%26jrnl%3d15837904%26AN%3d119379592;</t>
    </r>
    <r>
      <rPr>
        <sz val="10"/>
        <color indexed="39"/>
        <rFont val="Arial Narrow"/>
        <family val="2"/>
      </rPr>
      <t xml:space="preserve">   </t>
    </r>
  </si>
  <si>
    <r>
      <t> </t>
    </r>
    <r>
      <rPr>
        <b/>
        <sz val="10"/>
        <color indexed="39"/>
        <rFont val="Arial Narrow"/>
        <family val="2"/>
      </rPr>
      <t>INDEX COPERNICUS INTERNATIONAL</t>
    </r>
    <r>
      <rPr>
        <b/>
        <sz val="10"/>
        <color indexed="8"/>
        <rFont val="Arial Narrow"/>
        <family val="2"/>
      </rPr>
      <t>, </t>
    </r>
    <r>
      <rPr>
        <b/>
        <sz val="10"/>
        <color indexed="39"/>
        <rFont val="Arial Narrow"/>
        <family val="2"/>
      </rPr>
      <t>ACADEMIC KEYS</t>
    </r>
    <r>
      <rPr>
        <b/>
        <sz val="10"/>
        <color indexed="8"/>
        <rFont val="Arial Narrow"/>
        <family val="2"/>
      </rPr>
      <t>, </t>
    </r>
    <r>
      <rPr>
        <b/>
        <sz val="10"/>
        <color indexed="39"/>
        <rFont val="Arial Narrow"/>
        <family val="2"/>
      </rPr>
      <t>getCITED</t>
    </r>
  </si>
  <si>
    <r>
      <t xml:space="preserve">Avrigean Eugen, Bondrea Ioan, </t>
    </r>
    <r>
      <rPr>
        <b/>
        <sz val="10"/>
        <color indexed="8"/>
        <rFont val="Arial Narrow"/>
        <family val="2"/>
      </rPr>
      <t>Pascu Adrian</t>
    </r>
    <r>
      <rPr>
        <sz val="10"/>
        <color indexed="8"/>
        <rFont val="Arial Narrow"/>
        <family val="2"/>
      </rPr>
      <t>, Oleksik Valentin</t>
    </r>
  </si>
  <si>
    <t xml:space="preserve">Theoretical and experimental analysis of the cardanic transmissions - https://www.lap-publishing.com/catalog/details/store/ru/book/978-3-659-69486-8/theoretical-and-experimental-analysis-of-the-cardanic-transmisions?search=978-3-659-69486-8 </t>
  </si>
  <si>
    <r>
      <t xml:space="preserve">Nicolae Bercan, </t>
    </r>
    <r>
      <rPr>
        <b/>
        <sz val="10"/>
        <rFont val="Arial Narrow"/>
        <family val="2"/>
      </rPr>
      <t>Cristian Matran</t>
    </r>
  </si>
  <si>
    <t>Theoretical and Experimental Determination of the Fracture-Risk Areas on the Electrofusion Socket Made of High Density Polyethylene - EUGEN AVRIGEAN, MIRCEA STETIU, MIHAELA EMILIA OLEKSIK, ANDREEA ANGELA STETIU, CIPRIAN HORATIU ANTONIU TANASESCU, RADU CHICEA, HORATIU DURA, ADRIAN BOICEAN - REVISTA DE MATERIALE PLASTICE, volume 4, December - 2016  </t>
  </si>
  <si>
    <r>
      <t>Finite element and experimental analyses of cylindrical hole flanging in incremental forming - G. HUSSAIN</t>
    </r>
    <r>
      <rPr>
        <vertAlign val="superscript"/>
        <sz val="10"/>
        <rFont val="Arial Narrow"/>
        <family val="2"/>
      </rPr>
      <t> </t>
    </r>
    <r>
      <rPr>
        <sz val="10"/>
        <rFont val="Arial Narrow"/>
        <family val="2"/>
      </rPr>
      <t>, H. VALAEI, Khalid A. Al-GHAMDI</t>
    </r>
    <r>
      <rPr>
        <vertAlign val="superscript"/>
        <sz val="10"/>
        <rFont val="Arial Narrow"/>
        <family val="2"/>
      </rPr>
      <t xml:space="preserve">, </t>
    </r>
    <r>
      <rPr>
        <sz val="10"/>
        <rFont val="Arial Narrow"/>
        <family val="2"/>
      </rPr>
      <t>B. KHAN - Transactions of Nonferrous Metals Society of China, Volume 26, Issue 9, September 2016, Pages 2419–2425</t>
    </r>
  </si>
  <si>
    <r>
      <t xml:space="preserve">A. Frățilă, V. Oleksik, C. Boitor, </t>
    </r>
    <r>
      <rPr>
        <b/>
        <sz val="10"/>
        <rFont val="Arial Narrow"/>
        <family val="2"/>
      </rPr>
      <t>A. Pascu</t>
    </r>
    <r>
      <rPr>
        <sz val="10"/>
        <rFont val="Arial Narrow"/>
        <family val="2"/>
      </rPr>
      <t>, B. Pîrvu</t>
    </r>
  </si>
  <si>
    <r>
      <t xml:space="preserve">Oleksik Valentin, </t>
    </r>
    <r>
      <rPr>
        <b/>
        <sz val="10"/>
        <rFont val="Arial Narrow"/>
        <family val="2"/>
      </rPr>
      <t>Pascu Adrian</t>
    </r>
  </si>
  <si>
    <r>
      <t>Modern methods of study and research in mechanical engineering applied to medicine. Proceedings of 5th Balkan Region Conference on Engineering and Business Education &amp; 2</t>
    </r>
    <r>
      <rPr>
        <vertAlign val="superscript"/>
        <sz val="10"/>
        <rFont val="Arial Narrow"/>
        <family val="2"/>
      </rPr>
      <t>nd</t>
    </r>
    <r>
      <rPr>
        <sz val="10"/>
        <rFont val="Arial Narrow"/>
        <family val="2"/>
      </rPr>
      <t xml:space="preserve"> International Conference on Engineering and Business Education, Sibiu, Romania 2009</t>
    </r>
  </si>
  <si>
    <r>
      <t xml:space="preserve">Yibin Xue, </t>
    </r>
    <r>
      <rPr>
        <b/>
        <sz val="10"/>
        <rFont val="Arial Narrow"/>
        <family val="2"/>
      </rPr>
      <t>Adrian Pascu</t>
    </r>
    <r>
      <rPr>
        <sz val="10"/>
        <rFont val="Arial Narrow"/>
        <family val="2"/>
      </rPr>
      <t>, Mark Horstemeyer, Liang Wang, Paul Wang</t>
    </r>
  </si>
  <si>
    <r>
      <t xml:space="preserve">The microstructure, mechanical properties and corrosion resistance of 316L stainless steel fabricated using laser engineered net shaping - Michał Ziętala, Tomasz Durejko, Marek Polański, Izabela Kunce, Tomasz Płociński, Witold Zieliński, Magdalena Łazińska, Wojciech Stępniowski, Tomasz Czujko, Krzysztof J. Kurzydłowski, Zbigniew Bojar - </t>
    </r>
    <r>
      <rPr>
        <b/>
        <sz val="10"/>
        <rFont val="Arial Narrow"/>
        <family val="2"/>
      </rPr>
      <t>Materials Science and Engineering: A - Volume 677, 20 November 2016, Pages 1–10</t>
    </r>
  </si>
  <si>
    <r>
      <t>Oleksik Valentin,</t>
    </r>
    <r>
      <rPr>
        <b/>
        <sz val="10"/>
        <rFont val="Arial Narrow"/>
        <family val="2"/>
      </rPr>
      <t xml:space="preserve"> Pascu Adrian</t>
    </r>
    <r>
      <rPr>
        <sz val="10"/>
        <rFont val="Arial Narrow"/>
        <family val="2"/>
      </rPr>
      <t>, Deac Cristian, Fleacă Radu, Roman Mihai, Bologa Octavian</t>
    </r>
  </si>
  <si>
    <r>
      <t xml:space="preserve"> The influence of geometrical parameters on the incremental forming process for knee implants analyzed by numerical simulation. Proceedings of the 10</t>
    </r>
    <r>
      <rPr>
        <vertAlign val="superscript"/>
        <sz val="10"/>
        <rFont val="Arial Narrow"/>
        <family val="2"/>
      </rPr>
      <t>th</t>
    </r>
    <r>
      <rPr>
        <sz val="10"/>
        <rFont val="Arial Narrow"/>
        <family val="2"/>
      </rPr>
      <t xml:space="preserve"> International Conference on Numerical Methods in Industrial Forming Processes (Numiform 2010), Published by American Institute of Physics, No. 1252, Vol. 1, 2010, ISBN: 978-0-7354-0799-2, pag. 1208-1215</t>
    </r>
  </si>
  <si>
    <r>
      <t>Vasile, R., Racz, S., &amp; Bologa, O. (2016). NUMERICAL AND EXPERIMENTAL ANALYSIS OF THE FORMABILITY OF 1.4301 AUSTENITIC STAINLESS STEEL SHEETS USING HYDROFORMING.</t>
    </r>
    <r>
      <rPr>
        <sz val="10"/>
        <color indexed="8"/>
        <rFont val="Arial Narrow"/>
        <family val="2"/>
      </rPr>
      <t xml:space="preserve"> Proceedings in Manufacturing Systems, 11(2), 89-94.</t>
    </r>
  </si>
  <si>
    <r>
      <t xml:space="preserve">NEPERSHIN, Rostislav I. Plastic tension of thin strip with symmetrical cut-outs. In: SIMOS, Theodore; TSITOURAS, Charalambos (ed.). </t>
    </r>
    <r>
      <rPr>
        <sz val="10"/>
        <color indexed="8"/>
        <rFont val="Arial Narrow"/>
        <family val="2"/>
      </rPr>
      <t>AIP Conference Proceedings. AIP Publishing, 2016. p. 170003.</t>
    </r>
  </si>
  <si>
    <t>200/50</t>
  </si>
  <si>
    <t>I.17 Editor șef / editor asociat* revista internațională, indexată în minim două BDI</t>
  </si>
  <si>
    <t>I.18. Membru* în comitetele științifice** ale revistelor / conferințelor internaţionale***</t>
  </si>
  <si>
    <t>I.19 Organizare conferinţe internaţionale* (minim 25% participanţi străini)</t>
  </si>
  <si>
    <t>I.20. Organizare conferinţe naţionale: organizator principal/membru</t>
  </si>
  <si>
    <t>**Punctaj de referință: organizator principal 100; membru 20</t>
  </si>
  <si>
    <t>Doar pentru domeniul Ştiinţelor umaniste</t>
  </si>
  <si>
    <t>**Punctajul articolului este 800 pentru publicațiile editate în străinătate și 300 pentru publicațiile editate în țară</t>
  </si>
  <si>
    <t>I.21. Proiecte derulate cu terţii, cu buget minim 10.000 lei in evidența financiară a ULBS*</t>
  </si>
  <si>
    <r>
      <t>I.22. Aplicaţii la competiţii* de cercetare internaţionale/naţionale (Programe ale UE, alte competiţii</t>
    </r>
    <r>
      <rPr>
        <b/>
        <sz val="12"/>
        <rFont val="Arial Narrow"/>
        <family val="2"/>
      </rPr>
      <t>)</t>
    </r>
  </si>
  <si>
    <t>I.24. Articol* în revistă științifică neindexată BDI</t>
  </si>
  <si>
    <t>**Punctajul pentru un articol este  20</t>
  </si>
  <si>
    <t>*Se va verifica afilierea ULBS a autorului / autorilor prin depunerea unui exemplar al cărții la departament. Se împarte punctajul la numărul autorilor din țară. Pentru autorii din străinătate se menționează în paranteză instituția</t>
  </si>
  <si>
    <t>Cod Departament</t>
  </si>
  <si>
    <t>*Se va verifica afilierea ULBS a autorului / autorilor care raportează</t>
  </si>
  <si>
    <t>**Punctajul de referinţă este 200 puncte pentru o conferinţă internaţională (minim 25% participanți din străinătate) şi 100 puncte pentru o conferinţă naţională.</t>
  </si>
  <si>
    <t>Manager/responsabil pentru organizarea unui eveniment artistic: 200/80</t>
  </si>
  <si>
    <r>
      <t>***Punctaj de referință: 50 pentru revistele publicate în străinătate respectiv conferinţele organizate în străinătate; 10 pentru revistele publicate în țară, respectiv conferințele internaţionale</t>
    </r>
    <r>
      <rPr>
        <sz val="10"/>
        <rFont val="Arial Narrow"/>
        <family val="2"/>
      </rPr>
      <t xml:space="preserve"> organizate în țară.Punctajul nu se multiplică în funcție de numărul de lucrări recenzate. </t>
    </r>
  </si>
  <si>
    <t xml:space="preserve">**Punctajul se acordă directorului de proiect. La decizia directorului, pe baza unei adrese scrise şi semnate, punctajul poate fi împărțit între director și membrii proiectului, fără a se depăși 100 puncte/proiect. Se acceptă și proiecte cu valoare mai mică de 10.000 lei, cu diminuarea proporțională a punctajului. </t>
  </si>
  <si>
    <t>(ISBN/ ISSN)</t>
  </si>
  <si>
    <t>Denumirea institutiei / Denumirea prelegerii sau cursului, respectiv a temei de cercetare</t>
  </si>
  <si>
    <t>*Nu se raportează conferințele raportate la alți indicatori și se raportează DOAR conferințele care nu sunt Indexate BDI</t>
  </si>
  <si>
    <t>**Punctaj de referință pentru un articol: 1000</t>
  </si>
  <si>
    <t>**Punctaj de referință pentru un articol: 300</t>
  </si>
  <si>
    <t>**Punctaj de referință pentru un articol: 70</t>
  </si>
  <si>
    <t>**Punctajul articolului este 60 pentru revistele indexate BDI şi pentru cele de categ. B, respectiv 30 pentru o revista de categoria C din domeniul științelor umaniste</t>
  </si>
  <si>
    <t>**Punctajele de referinţă: pentru un brevet: OSIM - 1000, internațional - 5000, triadic - 15000</t>
  </si>
  <si>
    <t>**Punctaj de referință: Organizator principal (Conference chair sau echivalent) - 200 puncte; membru - 50 puncte</t>
  </si>
  <si>
    <r>
      <rPr>
        <b/>
        <sz val="12"/>
        <rFont val="Arial Narrow"/>
        <family val="2"/>
      </rPr>
      <t>I.23. Articole* publicate în reviste ERIH PLUS (INT1 - 2011/INT2 - 2011)</t>
    </r>
    <r>
      <rPr>
        <b/>
        <sz val="12"/>
        <color indexed="8"/>
        <rFont val="Arial Narrow"/>
        <family val="2"/>
      </rPr>
      <t xml:space="preserve">  (</t>
    </r>
    <r>
      <rPr>
        <b/>
        <sz val="12"/>
        <color indexed="10"/>
        <rFont val="Arial Narrow"/>
        <family val="2"/>
      </rPr>
      <t>doar pentru domeniul Știintelor umaniste</t>
    </r>
    <r>
      <rPr>
        <b/>
        <sz val="12"/>
        <color indexed="8"/>
        <rFont val="Arial Narrow"/>
        <family val="2"/>
      </rPr>
      <t>)</t>
    </r>
  </si>
  <si>
    <t>*Se va verifica afilierea ULBS a autorului / autorilor prin depunerea unui exemplar al cărții la departament. Se împarte punctajul la numărul autorilor din țară.  Pentru autorii din străinătate se menționează în paranteză instituția</t>
  </si>
  <si>
    <t>I.8 Capitole cărți* publicate la edituri internaționale într-o limbă de circulație internațională</t>
  </si>
  <si>
    <t>*Se va verifica afilierea ULBS a autorului / autorilor prin depunerea unui exemplar al cărții la departament. Se împarte punctajul la numărul autorilor din țară.</t>
  </si>
  <si>
    <t xml:space="preserve">*Se va verifica afilierea ULBS a autorului / autorilor prin depunerea unui exemplar al cărții la departament. Se împarte punctajul la numărul autorilor din țară. </t>
  </si>
  <si>
    <t>ELEARNING VISION 2020!, VOL I, eLearning and Software for Education, 12th International Scientific Conference on eLearning and Software for Education (eLSE), București, 21-22 Aprilie 2016</t>
  </si>
  <si>
    <t>2066-026X</t>
  </si>
  <si>
    <t>503-510</t>
  </si>
  <si>
    <t>10.12753/2066-026X-16-073</t>
  </si>
  <si>
    <t>http://proceedings.elseconference.eu/index.php?r=site/index&amp;year=2016&amp;index=papers&amp;vol=21</t>
  </si>
  <si>
    <t>Aprilie</t>
  </si>
  <si>
    <t>Temperature and Humidity Measurement System</t>
  </si>
  <si>
    <t xml:space="preserve">Proceedings of the 11th International Conference on Virtual Learning  </t>
  </si>
  <si>
    <t>ISSN: 1844-8933 - ISI Proceedings</t>
  </si>
  <si>
    <t>235-240</t>
  </si>
  <si>
    <t>Octombrie</t>
  </si>
  <si>
    <t xml:space="preserve">The Simulation of the Temperature and the Humidity
Measurement System </t>
  </si>
  <si>
    <t>241-245</t>
  </si>
  <si>
    <t>Teaching Programming by Developing Games in Alice</t>
  </si>
  <si>
    <t>Florea Adrian, Gellert Arpad, Florea Delilah, Florea Adrian-Cristian</t>
  </si>
  <si>
    <t>The 12th International Scientific Conference "eLearning and Software for Education" (eLSE 2016), Bucharest, April 2016.</t>
  </si>
  <si>
    <t>ISSN 2066-026X</t>
  </si>
  <si>
    <t>http://proceedings.elseconference.eu/index.php?r=site/index&amp;year=2016</t>
  </si>
  <si>
    <t>aprilie</t>
  </si>
  <si>
    <t>Automatic detection of hemangioma through a cascade of Self-Organizing Map clustering and morphological operators</t>
  </si>
  <si>
    <t>C. Neghină, M. Zamfir, M. Ciuc, A. Sultana</t>
  </si>
  <si>
    <t>ISBN: 978-1-5108-2708-0</t>
  </si>
  <si>
    <t>145 – 150</t>
  </si>
  <si>
    <t>10.1016/j.procs.2016.07.023</t>
  </si>
  <si>
    <t>http://www.miua2016.org.uk/</t>
  </si>
  <si>
    <t>Automatic detection of hemangiomas using unsupervised segmentation of regions of interest</t>
  </si>
  <si>
    <t>Cătălina Neghină, Marta Zamfir, Alina Sultana, Elena Ovreiu, Mihai Ciuc</t>
  </si>
  <si>
    <t xml:space="preserve">IEEE International Conference on Communications (COMM), București, Romania, 9 – 11 June, 2016 </t>
  </si>
  <si>
    <r>
      <t>ISBN:</t>
    </r>
    <r>
      <rPr>
        <i/>
        <sz val="10"/>
        <color indexed="8"/>
        <rFont val="Arial Narrow"/>
        <family val="2"/>
      </rPr>
      <t xml:space="preserve"> </t>
    </r>
    <r>
      <rPr>
        <sz val="10"/>
        <color indexed="8"/>
        <rFont val="Arial Narrow"/>
        <family val="2"/>
      </rPr>
      <t>978-1-4673-8198-7</t>
    </r>
  </si>
  <si>
    <t>69 – 72</t>
  </si>
  <si>
    <t>10.1109/ICComm.2016.7528329</t>
  </si>
  <si>
    <t>http://www.comms.ro/</t>
  </si>
  <si>
    <t>Feature Selection with Ant Colony Optimization and Its Applications for Pattern Recognition in Space Imagery</t>
  </si>
  <si>
    <t>Victor-Emil Neagoe,  Elena Cătălina NEGHINĂ</t>
  </si>
  <si>
    <t>ISBN: 978-1-4673-8198-7</t>
  </si>
  <si>
    <t>101 – 104</t>
  </si>
  <si>
    <t>Dynamic Neural Branch Prediction Fundamentals</t>
  </si>
  <si>
    <t>Vintan L.</t>
  </si>
  <si>
    <t>Buletinul AGIR, an XXI, no. 1, pp. 64-71, ISSN-L 1224-7928, Online: ISSN 2247-3548, Editura AGIR, București, ianuarie – martie, 2016</t>
  </si>
  <si>
    <t>XXI</t>
  </si>
  <si>
    <t>1224-7928</t>
  </si>
  <si>
    <t>http://www.agir.ro/buletine/2501.pdf</t>
  </si>
  <si>
    <t>INDEX COPERNICUS INTERNATIONAL, ACADEMIC KEYS, getCITED, CNCSIS B+ (cod 415)</t>
  </si>
  <si>
    <t>v. http://www.buletinulagir.agir.ro/</t>
  </si>
  <si>
    <t>Fundamente ale optimizării multi-obiectiv a sistemelor complexe de calcul</t>
  </si>
  <si>
    <t>Buletinul AGIR, an XXI, nr. 4, pp. 77-84, ISSN-L 1224-7928, Online: ISSN 2247-3548, Editura AGIR, Bucuresti, octombrie – decembrie, 2016</t>
  </si>
  <si>
    <t xml:space="preserve">http://www.agir.ro/buletine/2744.pdf </t>
  </si>
  <si>
    <t>indexat BDI: INDEX COPERNICUS INTERNATIONAL, ACADEMIC KEYS, getCITED, CNCSIS B+ (cod 415)</t>
  </si>
  <si>
    <t xml:space="preserve"> http://www.buletinulagir.agir.ro/</t>
  </si>
  <si>
    <t>Sensors and the Smart City</t>
  </si>
  <si>
    <t>BERNTZEN L., JOHANNESSEN M.R., FLOREA Adrian</t>
  </si>
  <si>
    <t>Proceedings of the Fifth International Conference on Smart Cities, Systems, Devices and Technologies, (SMART 2016), May 22 - 26, 2016, Valencia, Spain.</t>
  </si>
  <si>
    <t>2308-3727</t>
  </si>
  <si>
    <t>31-36</t>
  </si>
  <si>
    <t>ThinkMind Digital; GoogleScholar</t>
  </si>
  <si>
    <t>https://www.thinkmind.org/index.php?view=article&amp;articleid=smart_2016_2_40_40041; https://scholar.google.ro/citations?view_op=view_citation&amp;hl=ro&amp;user=m7qPIggAAAAJ&amp;sortby=pubdate&amp;citation_for_view=m7qPIggAAAAJ:RYcK_YlVTxYC</t>
  </si>
  <si>
    <t>E-learning approach of the graph coloring problem applied to register allocation in embedded systems</t>
  </si>
  <si>
    <t>Florea Adrian, Gellert A.</t>
  </si>
  <si>
    <t>Proceedings of the Sixth International Conference on Innovative Computing Technology (INTECH 2016), pp. 88-93, ISBN 978-1-5090-2000-3, Dublin, Ireland, 24-26 August 2016.</t>
  </si>
  <si>
    <t>978-1-5090-2000-3/16</t>
  </si>
  <si>
    <t>10.1109/INTECH.2016.7845027</t>
  </si>
  <si>
    <t>88-93</t>
  </si>
  <si>
    <t>SCOPUS, GoogleScholar, IEEEXPLORE</t>
  </si>
  <si>
    <t>http://ieeexplore.ieee.org/abstract/document/7845027/;  https://www.scopus.com/authid/detail.uri?authorId=15834445800</t>
  </si>
  <si>
    <t>Applying the multi-objective optimization techniques in the design of suspension systems </t>
  </si>
  <si>
    <t>Florea Adrian, Cofaru, I.I., Roman, L., Cofaru, N.</t>
  </si>
  <si>
    <t>Journal of Digital Information Management</t>
  </si>
  <si>
    <t>0972-7272</t>
  </si>
  <si>
    <t>351-367</t>
  </si>
  <si>
    <t>SCOPUS, GoogleScholar, EBSCO</t>
  </si>
  <si>
    <t>https://www.scopus.com/authid/detail.uri?authorId=15834445800;  https://scholar.google.ro/citations?view_op=view_citation&amp;hl=ro&amp;user=m7qPIggAAAAJ&amp;sortby=pubdate&amp;citation_for_view=m7qPIggAAAAJ:70eg2SAEIzsC</t>
  </si>
  <si>
    <t>Smart Cities: Challenges and a Sensor-based Solution</t>
  </si>
  <si>
    <t>International Journal on Advances in Intelligent Systems</t>
  </si>
  <si>
    <t>3&amp;4</t>
  </si>
  <si>
    <t>1942-2679</t>
  </si>
  <si>
    <t>579-588</t>
  </si>
  <si>
    <t>https://www.iariajournals.org/intelligent_systems/tocv9n34.html;  https://scholar.google.ro/citations?view_op=view_citation&amp;hl=en&amp;user=m7qPIggAAAAJ&amp;sortby=pubdate&amp;citation_for_view=m7qPIggAAAAJ:2P1L_qKh6hAC</t>
  </si>
  <si>
    <t>About the Smart Weather Station</t>
  </si>
  <si>
    <t>ACTA Universitatis Cibiniensis
Technical Series</t>
  </si>
  <si>
    <t>26-29</t>
  </si>
  <si>
    <t>DE GRUYTER</t>
  </si>
  <si>
    <t>How to Use the DHT22 Sensor for Measuring Temperature and Humidity with the Arduino Board</t>
  </si>
  <si>
    <t>22-25</t>
  </si>
  <si>
    <t>E-learning Approach of the Graph Coloring Problem Applied to Register Allocation in Embedded Systems</t>
  </si>
  <si>
    <t>Florea Adrian, Gellert Arpad</t>
  </si>
  <si>
    <t>The 6th International Conference on Innovative Computing Technology (INTECH 2016)</t>
  </si>
  <si>
    <t>978-1-5090-2000-3</t>
  </si>
  <si>
    <t>IEEE Xplore</t>
  </si>
  <si>
    <t>http://ieeexplore.ieee.org/document/7845027/</t>
  </si>
  <si>
    <t>Top-Down Synthesis For Manufacturing Systems With Membrans</t>
  </si>
  <si>
    <t>Daniel Cristian CRĂCIUNEAN, Vasile CRĂCIUNEAN</t>
  </si>
  <si>
    <t>ISSUE 3</t>
  </si>
  <si>
    <t>Sept.</t>
  </si>
  <si>
    <t>http://www.auif.utcluj.ro/en/ajme-tm.html</t>
  </si>
  <si>
    <t>Membrane Modelling For Batch Manufacturing Scheduling</t>
  </si>
  <si>
    <t>ISSUE3</t>
  </si>
  <si>
    <t>A Linguistic Model in Component Oriented Programming</t>
  </si>
  <si>
    <t xml:space="preserve">ACTA Universitatis Cibiniensis, </t>
  </si>
  <si>
    <t>Issue 1</t>
  </si>
  <si>
    <t>Online electronic</t>
  </si>
  <si>
    <t xml:space="preserve"> 10.1515/aucts-2016-0007</t>
  </si>
  <si>
    <t>30-34</t>
  </si>
  <si>
    <t>De Gruyter Open</t>
  </si>
  <si>
    <t>http://adsabs.harvard.edu/abs/2016AcUnC..68...30C</t>
  </si>
  <si>
    <t>Some Numerical Results of Multipoint Boundary Value Problems arise in 
Environmental Protection</t>
  </si>
  <si>
    <t>Pop Nicolae Daniel</t>
  </si>
  <si>
    <t>Acta CibinensisTechnical Series</t>
  </si>
  <si>
    <t xml:space="preserve">1583-7149
</t>
  </si>
  <si>
    <t>50-53</t>
  </si>
  <si>
    <t>Automatic detection of cervical cells in Pap-smear images using polar transform and k-means segmentation</t>
  </si>
  <si>
    <t>Mihai Neghina, Christoph Rasche, Mihai Ciuc, Alina Sultana, Ciprian Tiganesteanu</t>
  </si>
  <si>
    <t xml:space="preserve">International Conference on Image Processing Theory, Tools and Applications (IPTA), Oulu, Finland, December 12-15, 2016 </t>
  </si>
  <si>
    <t>2154-512X</t>
  </si>
  <si>
    <t>10.1109/IPTA.2016.7821038</t>
  </si>
  <si>
    <t>Dec</t>
  </si>
  <si>
    <t>IEEE</t>
  </si>
  <si>
    <t>http://ieeexplore.ieee.org/document/7821038/</t>
  </si>
  <si>
    <t>Automatic monitoring system for the detection and evaluation of the evolution of hemangiomas</t>
  </si>
  <si>
    <t>C. Neghină, M. Zamfir, M. Ciuc, A. Sultana, M. Popescu</t>
  </si>
  <si>
    <t>10.1109/IPTA.2016.7820981</t>
  </si>
  <si>
    <t>http://ieeexplore.ieee.org/document/7820981/?reload=true</t>
  </si>
  <si>
    <t>A NEWBORN/INFANT MONITORING APPROACH USING MEDICAL IOT DEVICES</t>
  </si>
  <si>
    <t>Nicolae COCAN
Horatiu Constantin PALADE
Sergiu Ştefan NICOLAESCU
Daniel VOLOVICI</t>
  </si>
  <si>
    <t>ACADEMIC JOURNAL OF
MANUFACTURING ENGINEERING</t>
  </si>
  <si>
    <t>70-76</t>
  </si>
  <si>
    <t>http://www.auif.utcluj.ro/images/VOL_14_3/AJME_nr3_2016</t>
  </si>
  <si>
    <t>Fundamente ale arhitecturii microprocesoarelor</t>
  </si>
  <si>
    <t>Vintan Lucian</t>
  </si>
  <si>
    <t>Matrix Rom, Bucuresti</t>
  </si>
  <si>
    <t>978-606-25-0276-8</t>
  </si>
  <si>
    <t>http://www.matrixrom.ro/romanian/editura/domenii/cuprins.php?cuprins=FA50</t>
  </si>
  <si>
    <t>Culegere de probleme de matematică pentru bacalaureat și pentru examenul de admitere în învățământul superior tehnic</t>
  </si>
  <si>
    <t xml:space="preserve">DICU P., FLOREA Adrian, POPA V.M., POPESCU L., ȚINCU I. </t>
  </si>
  <si>
    <t>Matrix ROM, Bucureşti</t>
  </si>
  <si>
    <t>978-606-25-0220-1</t>
  </si>
  <si>
    <t>Ianuarie</t>
  </si>
  <si>
    <t>Organizarea si Proiectarea Calculatoarelor. Concepte Fundamentale</t>
  </si>
  <si>
    <t>Ioan Z. Mihu</t>
  </si>
  <si>
    <t>universitatii "Lucian Blaga" din Sibiu</t>
  </si>
  <si>
    <t>978-606-12-1436-5</t>
  </si>
  <si>
    <t>304     (suport CD)</t>
  </si>
  <si>
    <t>Interfețe și protocoale de comunicații</t>
  </si>
  <si>
    <t>Morariu Ionel Daniel</t>
  </si>
  <si>
    <t>Universității ”Lucian Blaga” din Sibiu</t>
  </si>
  <si>
    <t>978-606-12-1259-0</t>
  </si>
  <si>
    <t>MATLAB.  Un prim pas spre cercetare</t>
  </si>
  <si>
    <t>Cătălina NEGHINĂ, Mihai NEGHINĂ, Alina SULTANA</t>
  </si>
  <si>
    <t xml:space="preserve">Low-cost motion control solution for industrial manufacturing systems, 9th IEEE International Conference on Industrial Informatics (INDIN), pp. 280 – 285, E-ISBN 978-1-4577-0433-8, Print ISBN: 978-1-4577-0435-2, ISSN1935-4576, Lisabona, 26-29 July, 2011, http://www.uninova.pt/indin2011/home/home_i2011.php </t>
  </si>
  <si>
    <t>Malazgirt, Gorker Alp, Deniz Candas, and Arda Yurdakul, Taxim: A Toolchain for Automated and Configurable Simulation for Embedded Multiprocessor Design, 4th International Workshop on High Performance Energy Efficient Embedded Systems (HIP3ES ’16), January 18–20, 2016, Prague, Czech Republic,  v. http://arxiv.org/pdf/1601.03341v1.pdf</t>
  </si>
  <si>
    <t>Google Academic</t>
  </si>
  <si>
    <t xml:space="preserve">Radu CHIS, Maria VINTAN, Lucian VINTAN </t>
  </si>
  <si>
    <t>Multi-objective DSE Algorithms’ Evaluations on Processor Optimization, Proceedings of 9th International Conference on Intelligent Computer Communication and Processing (ICCP 2013), ISBN 978-1-4799-1493-7, pp. 27-34, IEEE Computer Society Press, Cluj-Napoca, September 5 - 7 2013 (IEEE Xplore), v. http://www.iccp.ro/iccp2013/</t>
  </si>
  <si>
    <t>Malazgirt, Gorker Alp, Deniz Candas, and Arda Yurdakul, Taxim: A Toolchain for Automated and Configurable Simulation for Embedded Multiprocessor Design, 4th International Workshop on High Performance Energy Efficient Embedded Systems (HIP3ES ’16), January 18–20, 2016, Prague, Czech Republic, v. http://arxiv.org/pdf/1601.03341v1.pdf</t>
  </si>
  <si>
    <t>HiPEAC, Google Academic</t>
  </si>
  <si>
    <t>VINȚAN L., GELLERT A.</t>
  </si>
  <si>
    <t>Person Movement Prediction Using Neural Networks, KI 2004 Proceedings Workshop on Modelling and Retrieval of Context, University of Ulm, Germany, ISSN 1613-0073, September 20th -21st 2004</t>
  </si>
  <si>
    <t>Oliveira-Lima, Jose A., et al., Load forecast on intelligent buildings based on temporary occupancy monitoring, Energy and Buildings, ISSN: 0378-7788, Available online 22 January 2016</t>
  </si>
  <si>
    <t xml:space="preserve">Thomson Reuters Web of Science (TR WoS), Google Academic, v. http://scholar.google.com/scholar?start=30&amp;hl=ro&amp;as_sdt=0,5&amp;sciodt=0,5&amp;cites=5585456914038214255&amp;scipsc= </t>
  </si>
  <si>
    <t xml:space="preserve">A. GELLERT, A. FLOREA, M. VINȚAN, L. VINȚAN </t>
  </si>
  <si>
    <t xml:space="preserve">Unbiased Branches: An Open Problem, The Twelfth Asia-Pacific Computer Systems Architecture Conference (ACSAC 2007), Seoul, Korea, August 23rd-25th, 2007; Lecture Notes in Computer Science. Advances in Computer Systems Architecture, vol. 4697, pp. 16-27, ISSN 0302-9743 (Print) 1611-3349 (Online), ISBN 978-3-540-74308-8, Springer-Verlag Berlin / Heidelberg, 2007 </t>
  </si>
  <si>
    <t>Gellert A., Brad R., Context-based prediction filtering of impulse noise images, IET Image Processing, DOI: 10.1049/iet-ipr.2015.0702, ISSN 1751-9659, Online ISSN 1751-9667 Available online: 23 February 2016</t>
  </si>
  <si>
    <t>TR WoS, Google Academic</t>
  </si>
  <si>
    <t xml:space="preserve">GELLERT A., VINȚAN L. </t>
  </si>
  <si>
    <t>Person Movement Prediction Using Hidden Markov Models, Studies in Informatics and Control, Vol. 15, No. 1, pp. 17-30, ISSN: 1220-1766, National Institute for Research and Development in Informatics, Bucharest, March 2006 (indexata IEE INSPEC, cotata ISI Thomson Journals)</t>
  </si>
  <si>
    <t>Bikakis A. et al, Collaborative Explanation and Response in Assisted Living Environments Enhanced with Humanoid Robots, Proceedings of 8th International Conference on Agents and Artificial Intelligence, ISBN 978-989-758-172-4, February 24 - 26, 2016, v. http://orbilu.uni.lu/bitstream/10993/26417/1/ICAART_2016_138_CR.pdf</t>
  </si>
  <si>
    <t>ACM, v. http://www.icaart.org/</t>
  </si>
  <si>
    <t>CALBOREAN H., VINȚAN L.</t>
  </si>
  <si>
    <t>Boosting Design Space Explorations with Existing or Automatically Learned Knowledge, The 16-th International GI/ITG Conference on Measurement, Modelling and Evaluation of Computing Systems and Dependability and Fault Tolerance (MMB/DFT 2012), March 19-21, 2012, Kaiserslautern, Germany; Lecture Notes in Computer Science, 2012, Volume 7201/2012, pp. 221-235, Springer-Verlag Berlin Heidelberg, ISSN 0302-9743, ISBN 978-3-642-28539-4, DOI: 10.1007/978-3-642-28540-0_16</t>
  </si>
  <si>
    <t>Sotiriou-Xanthopoulos, E., Xydis, S., Siozios, K., Economakos, G., &amp; Soudris, D., An Integrated Exploration and Virtual Platform Framework for Many-Accelerator Heterogeneous Systems, ACM Transactions on Embedded Computing Systems (TECS), ISSN:1539-9087, 15(3), 43, March 2016, v. http://dl.acm.org/citation.cfm?id=2866578</t>
  </si>
  <si>
    <t>Thomson Reuters Web of Science (TR WoS)</t>
  </si>
  <si>
    <t xml:space="preserve">Boosting Design Space Explorations with Existing or Automatically Learned Knowledge, The 16-th International GI/ITG Conference on Measurement, Modelling and Evaluation of Computing Systems and Dependability and Fault Tolerance (MMB/DFT 2012), March 19-21, 2012, Kaiserslautern, Germany; Lecture Notes in Computer Science, 2012, Volume 7201/2012, pp. 221-235, Springer-Verlag Berlin Heidelberg, ISSN 0302-9743, ISBN 978-3-642-28539-4, DOI: 10.1007/978-3-642-28540-0_16 </t>
  </si>
  <si>
    <t xml:space="preserve">Matei Oliviu-Dorin, ACHIEVEMENTS AND NEW RESEARCH TRENDS IN EVOLUTIONARY COMPUTATION, Habilitation Thesis, Technical University of Cluj-Napoca, April 2016, v. http://www.utcluj.ro/media/page_document/204/rezumat_eng_Ovidiu_Matei.pdf </t>
  </si>
  <si>
    <t>CNATDCU, Google Academic</t>
  </si>
  <si>
    <t xml:space="preserve">Á. GELLÉRT, H. CALBOREAN, L. VINŢAN, A. FLOREA </t>
  </si>
  <si>
    <t xml:space="preserve">Multi-Objective Optimizations for a Superscalar Architecture with Selective Value Prediction, IET Computers &amp; Digital Techniques, United Kingdom, Vol. 6, Issue 4, pp. 205-213, ISSN: 1751-8601, 2012 </t>
  </si>
  <si>
    <t>Matei Oliviu-Dorin, ACHIEVEMENTS AND NEW RESEARCH TRENDS IN EVOLUTIONARY COMPUTATION, Habilitation Thesis, Technical University of Cluj-Napoca, April 2016, v. http://www.utcluj.ro/media/page_document/204/rezumat_eng_Ovidiu_Matei.pdf</t>
  </si>
  <si>
    <t xml:space="preserve">C. RADU,  L. VINȚAN </t>
  </si>
  <si>
    <t>Developing Domain-Knowledge Evolutionary Algorithms for Network-on-Chip Application Mapping, Microprocessors and Microsystems, vol. 37, issue 1, pp. 65-78, ISSN: 0141-9331, Elsevier, February 2013</t>
  </si>
  <si>
    <t xml:space="preserve">VINȚAN L. </t>
  </si>
  <si>
    <t>Two-Level Branch Prediction using Neural Networks, Journal of Systems Architecture, vol. 49, issues 12-15, pp. 557-570, ISSN: 1383-7621, Elsevier, December 2003</t>
  </si>
  <si>
    <t>Lind, T. Evaluation of instruction prefetch methods for Coresonic DSP processor, Master of Science Thesis in Electrical Engineering Department of Electrical Engineering, Linköping University, 2016, v. http://www.diva-portal.org/smash/get/diva2:935885/FULLTEXT01.pdf</t>
  </si>
  <si>
    <t>D. MORARIU, L. VINȚAN</t>
  </si>
  <si>
    <t>Meta-classification using SVM classifiers for Text Document, Proceedings of XV International Conference on Computer and Information Science and Engineering, pp. 222-227, October 22-24, 2006, Barcelona, Spain, CISE 2006, ISBN: 975-00803-4-3</t>
  </si>
  <si>
    <t>Sergienko, Roman B., et al., Topic Categorization Based on Collectives of Term Weighting Methods for Natural Language Call Routing, Journal of Siberian Federal University. Mathematics &amp; Physics, 9(2), 235–245, 2016, v. http://elib.krasu.ru/bitstream/2311/20248/1/sergienko.pdf</t>
  </si>
  <si>
    <t>Scopus, http://journal.sfu-kras.ru/en/series/mathematics_physics</t>
  </si>
  <si>
    <t>MORARIU D., CRETULESCU R., VINȚAN L.</t>
  </si>
  <si>
    <t>Improving a SVM Meta-classifier for Text Documents by using Naïve Bayes, International Journal of Computers, Communications &amp; Control (IJCCC), Agora University Editing House - CCC Publications, ISSN 1841 – 9836, E-ISSN 1841-9844, Vol. 5, No. 3, pp. 351-361, 2010</t>
  </si>
  <si>
    <t xml:space="preserve">Huang, Huajuan, Xiuxi Wei, and Yongquan Zhou, A sparse method for least squares twin support vector regression, Neurocomputing, Elsevier, ISSN: 0925-2312, 2016, v. http://scholar.google.com/scholar?start=10&amp;hl=ro&amp;as_sdt=0,5&amp;sciodt=0,5&amp;cites=1375336762308787676&amp;scipsc= </t>
  </si>
  <si>
    <t>TR WoS</t>
  </si>
  <si>
    <t xml:space="preserve">Feature Selection Methods for an Improved SVM Classifier, Enformatika Journal, Transactions on Engineering, Computing and Technology, vol. 14, August 2006, pp. 83-89, ISBN/ISSN 1305-5313, (World Enformatika Conference, 3rd International Conference on Intelligent Systems, ICIS 2006), Prague, Czech Republik, 2006 </t>
  </si>
  <si>
    <t>GUPTA AKANKSHA, Non-Probabilistic K-Nearest Neighbor for Automatic News Classification Model with K-Means Clustering, International Journal of Advance Research, Ideas and Innovations in Technology, vol.2, iss.4, ISSN: 2454-132X, 2016, v. https://www.ijariit.com/manuscripts/v2i4/V2I4-1139.pdf</t>
  </si>
  <si>
    <t xml:space="preserve">Google Academic     </t>
  </si>
  <si>
    <t>Sergienko R., Text Classification for Spoken Dialogue Systems, PhD Thesis, Ulm University, Germany, 2016  v. https://oparu.uni-ulm.de/xmlui/bitstream/handle/123456789/4058/DissSergienko.pdf?sequence=5</t>
  </si>
  <si>
    <t>Global State Context Prediction Techniques Applied to a Smart Office Building, 2004 Communication Networks and Distributed Systems Modelling and Simulation Conference (CNDS '04), San Diego, California, USA, January 18-21, 2004</t>
  </si>
  <si>
    <t xml:space="preserve">GUESSOUM, Djamel; MIRAOUI, Moeiz; TADJ, Chakib, Contextual location prediction using spatio-temporal clustering, International Journal of Pervasive Computing and Communications, ISSN: 1742-7371, vol. 12, iss. 3., 2016, v. http://scholar.google.com/scholar?start=20&amp;hl=ro&amp;as_sdt=0,5&amp;sciodt=0,5&amp;cites=6771314260417062613&amp;scipsc= </t>
  </si>
  <si>
    <t>Scopus, v. http://www.emeraldinsight.com/journal/ijpcc</t>
  </si>
  <si>
    <t>Journal of Electrical Engineering, Electronics, Control and Computers Science -JEEECCS</t>
  </si>
  <si>
    <t>http://jeeeccs.net/index.php/journal  ;  http://jeeeccs.net/index.php/journal/about/editorialTeam</t>
  </si>
  <si>
    <t xml:space="preserve">Google Scholar Database: https://scholar.google.ro/citations?hl=en&amp;user=FbHEejkAAAAJ&amp;view_op=list_works&amp;sortby=pubdate.; http://journals.indexcopernicus.com/Journal+of+Electrical+Engineering+Electronics+Control+and+Computer+Science,p24790607,3.html; http://jeeeccs.net/index.php/journal
</t>
  </si>
  <si>
    <t xml:space="preserve">Editor asociat </t>
  </si>
  <si>
    <t>Butean Vasile-Alexandru</t>
  </si>
  <si>
    <t>The International Journal of Acoustics and Vibration (IJAV)</t>
  </si>
  <si>
    <t>http://iiav.org/ijav/</t>
  </si>
  <si>
    <t>SCIE (ISI), Ebsco, Elsevier</t>
  </si>
  <si>
    <t>Associate Editor</t>
  </si>
  <si>
    <t>Volovici Daniel, Cretulescu Radu</t>
  </si>
  <si>
    <t>International Journal of Advanced Statistics and IT&amp;C for Economics and Life Sciences</t>
  </si>
  <si>
    <t>http://magazines.ulbsibiu.ro/ijasitels/index.php/IJASITELS</t>
  </si>
  <si>
    <t>Goolge Scholar, PKP, CiteSeerX</t>
  </si>
  <si>
    <t>Editor șef</t>
  </si>
  <si>
    <t>JOURNAL OF DIGITAL INFORMATION MANAGEMENT</t>
  </si>
  <si>
    <t>http://www.dirf.org/jdim/default.asp</t>
  </si>
  <si>
    <t>SCOPUS, DBLP, GoogleScholar</t>
  </si>
  <si>
    <t>Associated Editor</t>
  </si>
  <si>
    <t>Cretulescu Radu</t>
  </si>
  <si>
    <t>International Journal of Advanced Statistics and IT&amp;C for Economics and Life Science</t>
  </si>
  <si>
    <t>http://magazines.ulbsibiu.ro/ijasitels/index.php/IJASITELS/issue/view/1/showToc</t>
  </si>
  <si>
    <t>R. Cretulescu</t>
  </si>
  <si>
    <t>Zett</t>
  </si>
  <si>
    <t>http://www.zfl.ro/beta/zett.php</t>
  </si>
  <si>
    <t>Google Scholar, PKP</t>
  </si>
  <si>
    <t>Editor Sef</t>
  </si>
  <si>
    <t>VOLOVICI DANIEL</t>
  </si>
  <si>
    <t>The 7th INTERNATIONAL CONFERENCE on Information  Science  and  Information  Literacy, Sibiu, Romania</t>
  </si>
  <si>
    <t>http://bcu.ulbsibiu.ro/conference2016/index.html</t>
  </si>
  <si>
    <t>5th International Conference on Advancements of Medicine and Health Care through Technology – MediTech2016, Cluj-Napoca</t>
  </si>
  <si>
    <t>http://www.meditech.utcluj.ro/</t>
  </si>
  <si>
    <t>2016 International Conference on Applied and Theoretical Electricity - ICATE</t>
  </si>
  <si>
    <t>http://elth.ucv.ro/icate/icate16/</t>
  </si>
  <si>
    <t>International Conference on Knowledge Science, Engineering and Management - KSEM</t>
  </si>
  <si>
    <t>http://www.springer.com/gp/book/9783319476490</t>
  </si>
  <si>
    <t>13-th European Dependable Computing Conference - EDCC 2016, Gothenburg, Sweden, in September 2016</t>
  </si>
  <si>
    <t>sept. (am elaborat 3 recenzii stiintifice pentru aceasta conferinta, fapt dovedibil prin accesarea contului personal de pe http://easychair.org/)</t>
  </si>
  <si>
    <t>http://www.edcc2016.eu/</t>
  </si>
  <si>
    <t>Membru IPC; toate site-urile de mai jos, care adeveresc calitatea de membru IPC, au fost salvate local si, la cerere, pot fi furnizate de catre subsemnat (unele site-uri pot deveni nefunctionale la un anumit moment).</t>
  </si>
  <si>
    <t>13-th International Conference on Parallel and Distributed Computing and Networks (PDCN 2016), Innsbruck, Austria, February 15 to February 17, 2016</t>
  </si>
  <si>
    <t>febr.</t>
  </si>
  <si>
    <t>http://www.iasted.org/conferences/ipc-834.html</t>
  </si>
  <si>
    <t>Membru IPC</t>
  </si>
  <si>
    <t>20-th Joint International Conference on System Theory, Control and Computing (ICSTCC) – 14-16 October 2016, Sinaia (Romania)</t>
  </si>
  <si>
    <t>oct.</t>
  </si>
  <si>
    <t>http://ace.ucv.ro/icstcc2016/committees.php</t>
  </si>
  <si>
    <t>Towards a High Performance Neural Branch Predictor, Proceedings of The International Joint Conference on Neural Networks - IJCNN ’99 (CD-ROM, ISBN 0-7803-5532-6; Abstract in IJCNN’99 Book of Summaries, art. 2106), pp. 868 – 873, vol. 2, Washington DC, USA, 10-16 July, 1999. Digital Object Identifier: 10.1109/IJCNN.1999.831066.</t>
  </si>
  <si>
    <t>Su, Xuesong, Hui Wu, and Qing Yang, An Efficient WCET-Aware Hybrid Global Branch Prediction Approach, Embedded and Real-Time Computing Systems and Applications (RTCSA), Electronic ISSN: 2325-1301, 2016 IEEE 22-nd International Conference on. IEEE, August 2016, v. http://ieeexplore.ieee.org/abstract/document/7579956/</t>
  </si>
  <si>
    <t>Zamanifar, Azadeh, Eslam Nazemi, and Mojtaba Vahidi-Asl., DSHMP-IOT: A distributed self healing movement prediction scheme for internet of things applications, Applied Intelligence: 1-21, Springer, 2016, ISSN 0924-669X, DOI: 10.1007/s10489-016-0849-0, v. http://link.springer.com/article/10.1007/s10489-016-0849-0</t>
  </si>
  <si>
    <t>Springer</t>
  </si>
  <si>
    <t>Kaur, Kamaldeep, and Maninder Kaur, Lexicon Analysis Based Automatic News Classification Approach–A Review, International Journal of Advance Research, Ideas and Innovations in Technology, vol. 2, issue 4, pp.1-5, ISSN: 2454-132X, 2016, v. https://www.ijariit.com/manuscripts/v2i4/V2I4-1175.pdf</t>
  </si>
  <si>
    <t>Google Academic, v. https://www.ijariit.com/indexing/</t>
  </si>
  <si>
    <t xml:space="preserve">MORARIU D., CRETULESCU R., VINȚAN L. </t>
  </si>
  <si>
    <t>Feature Selection Methods for an Improved SVM Classifier, Enformatika Journal, Transactions on Engineering, Computing and Technology, vol. 14, August 2006, pp. 83-89, ISBN/ISSN 1305-5313, (World Enformatika Conference, 3rd International Conference on Intelligent Systems, ICIS 2006), Prague, Czech Republik, 2006</t>
  </si>
  <si>
    <t>Kaur, Kamaldeep, and Maninder Kaur, k-Means Clustering Based Lexicon Analytical Model for Multi-Source News, International Journal of Advance Research, Ideas and Innovations in Technology, vol. 2, issue 6, pp.1-5, ISSN: 2454-132X, 2016, v. https://www.ijariit.com/manuscripts/v2i6/V2I6-1179.pdf</t>
  </si>
  <si>
    <t xml:space="preserve">A Comparison of Multi-Objective Algorithms for the Automatic Design Space Exploration of a Superscalar System, Advances in Intelligent Control Systems and Computer Science (Book title). Advances in Intelligent Systems and Computing (Series title), Volume 187, pp. 489-502, ISBN 978-3-642-32547-2, ISSN 2194-5357, Springer Berlin Heidelberg </t>
  </si>
  <si>
    <t xml:space="preserve">Liu, Ming, et al., Automated Scoring of Chinese Engineering Students' English Essays, International Journal of Distance Education Technologies (IJDET) 15.1 (2017): 52-6, ISSN: 1539-3100, v. http://scholar.google.com/scholar?start=0&amp;hl=ro&amp;as_sdt=0,5&amp;sciodt=0,5&amp;cites=15002511054772319267&amp;scipsc= </t>
  </si>
  <si>
    <t xml:space="preserve">Scopus, v. http://www.igi-global.com/journal/international-journal-distance-education-technologies/1078#contents      </t>
  </si>
  <si>
    <t xml:space="preserve">Optimizing a Superscalar System using Multi-objective Design Space Exploration, Proceedings of the 18th International Conference on Control Systems and Computer Science (CSCS-18), vol. I, pp. 339-346, ISSN 2066-4451, Bucharest, May 2011 </t>
  </si>
  <si>
    <t>MY Qadri, NN Qadri, KDMD Maier, Fuzzy Logic based Energy and Throughput aware Design Space Exploration for MPSoCs, Microprocessors and Microsystems, ISSN: 0141-9331, Elsevier, doi:10.1016/j.micpro.2015.08.001, vol. 40, issue C, 2016 (February 2016, Pages 113–123), v. http://dl.acm.org/citation.cfm?id=2875674</t>
  </si>
  <si>
    <t xml:space="preserve">TR WoS       </t>
  </si>
  <si>
    <t>Sergienko, R., Shan, M., &amp; Schmitt, A., A Comparative Study of Text Preprocessing Techniques for Natural Language Call Routing, in Dialogues with Social Robots (pp. 23-37), Springer Singapore, 25 December 2016, ISBN 978-981-10-2584-6, v. http://scholar.google.com/scholar?start=0&amp;hl=ro&amp;as_sdt=0,5&amp;sciodt=0,5&amp;cites=15654975154612890811&amp;scipsc=, v. http://link.springer.com/chapter/10.1007/978-981-10-2585-3_2</t>
  </si>
  <si>
    <t>Scopus</t>
  </si>
  <si>
    <t xml:space="preserve">VINȚAN L., CHIS R., COTOFANA C. </t>
  </si>
  <si>
    <t xml:space="preserve">Improving Computing Systems Automatic Multi-Objective Optimization through Meta-Optimization, IEEE Transactions on Computer-Aided Design of Integrated Circuits and Systems, ISSN: 0278-0070, Volume 35, Issue 7, pp. 1125-1129, (DOI 10.1109/TCAD.2015.2501299), July 2016 </t>
  </si>
  <si>
    <t>Jooya, A., Dimopoulos, N., &amp; Baniasadi, A. (2016, July). MultiObjective GPU design space exploration optimization. In High Performance Computing &amp; Simulation (HPCS), 2016 International Conference on (pp. 659-666). IEEE., v. http://scholar.google.com/scholar?oi=bibs&amp;hl=ro&amp;cites=5038133817921373316</t>
  </si>
  <si>
    <t>Towards a High Performance Neural Branch Predictor, Proceedings of The International Joint Conference on Neural Networks - IJCNN ’99 (CD-ROM, ISBN 0-7803-5532-6; Abstract in IJCNN’99 Book of Summaries, art. 2106), pp. 868 – 873, vol. 2, Washington DC, USA, 10-16 July, 1999. Digital Object Identifier: 10.1109/IJCNN.1999.831066</t>
  </si>
  <si>
    <t xml:space="preserve">Ozcan G., DETECTION OF P53 CONSENSUS SEQUENCE: A NOVEL STRING MATCHING WITH CLASSES ALGORITHM, Uludağ University, Journal of The Faculty of Engineering, vol. 21, no. 2, 2016, DOI:10.17482/uumfd.273970, Bursa, Turkey, v. https://www.researchgate.net/publication/311781905_P53_KONSENSUS_SEKANSININ_YAKALANMASI_SINIF_OZELLIKLI_YENI_BIR_SEKANS_ESLESTIRME_ALGORITMASI </t>
  </si>
  <si>
    <t>Research Gate</t>
  </si>
  <si>
    <t xml:space="preserve">Nesi P. et al, Stato dell’arte degli algoritmi di Data Analytic nel dominio esterno di Sii-Mobility, Technical Report, Deliverable ID DE2-7a, Sii-Mobility (Supporto all'interoperabilità integrata per i servizi ai cittadini e alla pubblica amministrazione), University of Florence, Italy, 2016, v. http://www.sii-mobility.org/images/deliverables/Sii-Mobility-DE2-7a-STOA-Data-Analytic-v0-5.pdf </t>
  </si>
  <si>
    <t xml:space="preserve">Hitomi, N., &amp; Selva, D. (2016, August). A Hyperheuristic Approach to Leveraging Domain Knowledge in Multi-Objective Evolutionary Algorithms. In ASME 2016 International Design Engineering Technical Conferences and Computers and Information in Engineering Conference (pp. V02BT03A030 - 10 pages). ISBN: 978-0-7918-5011-4, American Society of Mechanical Engineers, v. http://scholar.google.com/scholar?cites=7308905325347631998&amp;as_sdt=2005&amp;sciodt=0,5&amp;hl=ro </t>
  </si>
  <si>
    <t xml:space="preserve">R. CRETULESCU, A. DAVID, D. MORARIU, L. VINŢAN </t>
  </si>
  <si>
    <t>Part of Speech Tagging with Naive Bayes Methods, Proceedings of The 18-th International Conference on System Theory, Control and Computing, Sinaia (Romania), ISBN 978-1-4799-4602-0, pp. 452-457, IEEE, October 17 - 19, 2014</t>
  </si>
  <si>
    <t>Luz Marina Sierra Martínez, Selección de un Algoritmo para la Construcción de un Identificador de Partes del Discurso (Part-Of-Speech Tagging) para nasa yuwe, Universidad del Cauca, Facultad de Ingeniería Electrónica y Telecomunicaciones, Estudiante de Doctorado, 4 de marzo de 2016, v. http://scholar.google.com/scholar?oi=bibs&amp;hl=ro&amp;cites=9921545468393703634,14469834589049425267</t>
  </si>
  <si>
    <t>VINTAN L.</t>
  </si>
  <si>
    <t>Chantrapornchai, C., Kaegjing, A., Srakaew, S., Piyanuntcharatsr, W., &amp; Krakhaeng, S., Utilizing Architecture Aspects for in Data Mining for Computer System Design, Intelligent Multidimensional Data Clustering and Analysis, ISBN: 9781522517764, 225, Release Date: November, 2016, v. https://books.google.ro/books?hl=ro&amp;lr=&amp;id=fcadDQAAQBAJ&amp;oi=fnd&amp;pg=PA225&amp;ots=4-u1NXjg0-&amp;sig=sLjjAlj6uWnh7oB2xOhylSLrlyY&amp;redir_esc=y#v=onepage&amp;q&amp;f=false (pg. 251) sau http://scholar.google.com/scholar?start=10&amp;hl=ro&amp;as_sdt=0,5&amp;sciodt=0,5&amp;cites=6046314145781972107&amp;scipsc= (BDI IGI Global) sau http://www.igi-global.com/book/intelligent-multidimensional-data-clustering-analysis/165238</t>
  </si>
  <si>
    <t>Google Academic, IGI Global</t>
  </si>
  <si>
    <t>wo-Level Branch Prediction using Neural Networks, Journal of Systems Architecture, vol. 49, issues 12-15, pp. 557-570, ISSN: 1383-7621, Elsevier, December 2003</t>
  </si>
  <si>
    <t>Experimental study about the surface quality of the medical implants obtained by incremental forming. International Journal of Material Forming, Springer-Verlag France, Vol. 3, Suppl. 1, 2010, ISSN 1960-6206, DOI 10.1007/s12289-010-0922-x, p. 935-938</t>
  </si>
  <si>
    <t>UHEIDA, E.H., OOSTHUIZEN, G.A., DIMITROV, D. Toward Understanding the Process Limits of Incremental Sheet Forming of Titanium Alloys, Proceedings of the International Conference on Competitive Manufacturing, p. 161-172</t>
  </si>
  <si>
    <t>http://scholar.google.ro/scholar?hl=ro&amp;q=Toward+Understanding+the+Process+Limits+of+Incremental+Sheet+Forming+of+Titanium+Alloys&amp;btnG=</t>
  </si>
  <si>
    <t>OLEKSIK, V., PASCU A.</t>
  </si>
  <si>
    <t>Proiectarea optimală a maşinilor şi utilajelor, Editura Universităţii „Lucian Blaga” din Sibiu, ISBN 978-973-739-431-6, 2007</t>
  </si>
  <si>
    <t>STETIU, M., AVRIGEAN, E., OLEKSIK, M.E., FLEACA, R., BOICEAN, A., STETIU, A.A. Determining the Temperature Field at Welding the Polyethylene Sockets, Revista Materiale Plastice, Vol. 53, No. 3, 2016, p. 470-472</t>
  </si>
  <si>
    <t>http://scholar.google.ro/scholar?q=Determining+the+Temperature+Field+at+Welding+the+Polyethylene+Sockets%2C+Revista+Materiale+Plastice&amp;btnG=&amp;hl=ro&amp;as_sdt=0%2</t>
  </si>
  <si>
    <t>BHOYAR, P.K., BORADE, A.B., BHALERA, S.V. Application of Single Point Incremental Forming for Biomedical Implants: A Review, International Journal For Engineering Applications And Technology, ISSN: 2321-8134, 2016, p.01-05</t>
  </si>
  <si>
    <t>http://scholar.google.ro/scholar?q=Application+of+Single+Point+Incremental+Forming+for+Biomedical+Implants%3A+A+Review&amp;btnG=&amp;hl=ro&amp;as_sdt=0%2C5</t>
  </si>
  <si>
    <t>BREAZ, R.E., BOLOGA, O., RACZ, G., OLEKSIK, V.</t>
  </si>
  <si>
    <t>Improving CNC Machine Tools Accuracy By Means Of The Circular Test And Simulation, Proceedings in Manufacturing Systems, Vol. 5 (2010), No. 3</t>
  </si>
  <si>
    <t xml:space="preserve">BHATT, H.H., SARADAVA, K.D. Contouring Accuracy in CNC Machine, International Journal of Engineering Development and Research, Volume 4, Issue 1,  ISSN: 2321-9939, 2016, p. 500-503 </t>
  </si>
  <si>
    <t>http://scholar.google.ro/scholar?q=Contouring+Accuracy+in+CNC+Machine&amp;btnG=&amp;hl=ro&amp;as_sdt=0%2C5</t>
  </si>
  <si>
    <t xml:space="preserve">BLAGA, A., OLEKSIK, V. </t>
  </si>
  <si>
    <t>A Study on the Influence of the Forming Strategy on the Main Strains, Thickness Reduction, and Forces in a Single Point Incremental Forming Process, Advances in materials science and engineering, Volume 2013, ISSN 1687-8434, Article ID 382635, p. 10, DOI: 10.1155/2013/382635</t>
  </si>
  <si>
    <t xml:space="preserve">AFONSO, D. Forming without a die: Fundamentals and applications of Single Point Incremental Forming, University of Aveiro, 2016 </t>
  </si>
  <si>
    <t>http://scholar.google.ro/scholar?cites=8740156273093434386&amp;as_sdt=2005&amp;sciodt=0,5&amp;hl=ro</t>
  </si>
  <si>
    <t>GATEA, S., OU, H., MCCARTNEY, G. Review on the influence of process parameters in incremental sheet forming, International Journal of Advanced Manufacturing Technology, Volume 87, Issue 1, 2016, pp. 479–499, DOI 10.1007/s00170-016-8426-6</t>
  </si>
  <si>
    <t>http://scholar.google.ro/scholar?q=Review+on+the+influence+of+process+parameters+in+incremental+sheet+forming&amp;btnG=&amp;hl=ro&amp;as_sdt=2005&amp;sciodt=0%2C5&amp;cites=8740156273093434386&amp;scipsc=</t>
  </si>
  <si>
    <t xml:space="preserve">OLEKSIK, V., PASCU, A., DEAC, C., FLEACĂ, R., ROMAN, M. BOLOGA, O. </t>
  </si>
  <si>
    <t>The influence of geometrical parameters on the incremental forming process for knee implants analyzed by numerical simulation – Proceedings of the 10th International Conference on Numerical Methods in Industrial Forming Processes (Numiform 2010), Published by American Institute of Physics, No. 1252, Vol. 1, 2010, ISBN: 978-0-7354-0799-2, p. 1208-1215.</t>
  </si>
  <si>
    <t>OLEKSIK, V., PASCU, A., DEAC, C., FLEACA, R., ROMAN, R.,</t>
  </si>
  <si>
    <t>Numerical Simulation of the Incremental Forming Process for Knee Implants, Proc. COMPLAS X, X International Conference on Computational Plasticity, Fundamental and Applications, eds. E. Oriate and D.R.J. Owen, Barcelona, (2009)p. 1-4</t>
  </si>
  <si>
    <t>BREAZ, R.E., BOLOGA, O., OLEKSIK, V., RACZ G.</t>
  </si>
  <si>
    <t>Computer Simulation for the Study of CNC Feed Drives Dynamic Behavior and Accuracy, The IEEE Region 8 EUROCON 2007, International Conference on “Computer as a tool” Warsaw University of Technology, Warsaw, Poland, September 9-12, doi: 10.1109/EURCON.2007.4400575, pp. 2229-2233, 2007</t>
  </si>
  <si>
    <t>Guessoum, D., Adaptation dynamique des services dans l'informatique ubiquitaire par utilisation de similarité contextuelle (Doctoral dissertation, École de technologie supérieure, Universite du Quebec), November 2016, v. http://espace.etsmtl.ca/1837/1/GUESSOUM_Djamel_Th%C3%A8se.pdf</t>
  </si>
  <si>
    <r>
      <t xml:space="preserve">A. FLOREA, C. R. BUDULECI, R. CHIS, Á. GELLÉRT, </t>
    </r>
    <r>
      <rPr>
        <b/>
        <sz val="10"/>
        <color indexed="8"/>
        <rFont val="Arial Narrow"/>
        <family val="2"/>
      </rPr>
      <t>L. VINŢAN</t>
    </r>
    <r>
      <rPr>
        <sz val="10"/>
        <color indexed="8"/>
        <rFont val="Arial Narrow"/>
        <family val="2"/>
      </rPr>
      <t xml:space="preserve"> </t>
    </r>
  </si>
  <si>
    <t>Enhancing the Sniper Simulator with Thermal Measurement, Proceedings of The 18-th International Conference on System Theory, Control and Computing, Sinaia (Romania), ISBN 978-1-4799-4602-0, pp. 31-36, IEEE, October 17 - 19, 2014, v. http://www.ace.tuiasi.ro/icstcc2014/index.html</t>
  </si>
  <si>
    <t>Olsen, Daniel M. Performance-aware resource management of multi-threaded applications for many-core systems. Diss. Southern Illinois University at Carbondale, ProQuest Dissertations Publishing, 2016, v. http://scholar.google.com/scholar?oi=bibs&amp;hl=ro&amp;cites=9939342500833705705</t>
  </si>
  <si>
    <t>Radu CHIS, Maria VINTAN, Lucian VINTAN</t>
  </si>
  <si>
    <t>Multi-objective DSE Algorithms’ Evaluations on Processor Optimization, Proceedings of 9th International Conference on Intelligent Computer Communication and Processing (ICCP 2013), ISBN 978-1-4799-1493-7, pp. 27-34, IEEE Computer Society Press, Cluj-Napoca, September 5 - 7 2013</t>
  </si>
  <si>
    <t>VINȚAN L., CHIS R., MD. ALI ISMAIL, COTOFANA C. – Improving Computing Systems Automatic Multi-Objective Optimization through Meta-Optimization, IEEE Transactions on Computer-Aided Design of Integrated Circuits and Systems, ISSN: 0278-0070, Volume 35, Issue 7, pp. 1125-1129, (DOI 10.1109/TCAD.2015.2501299), July 2016 – v. http://ieeexplore.ieee.org/xpl/articleDetails.jsp?arnumber=7329996&amp;filter%3DAND%28p_IS_Number%3A7493714%29; http://ieeexplore.ieee.org/xpl/mostRecentIssue.jsp?punumber=43</t>
  </si>
  <si>
    <t>http://ieeexplore.ieee.org/xpl/articleDetails.jsp?arnumber=7329996&amp;filter%3DAND%28p_IS_Number%3A7493714%29; http://ieeexplore.ieee.org/xpl/mostRecentIssue.jsp?punumber=43</t>
  </si>
  <si>
    <t>Maria VINTAN</t>
  </si>
  <si>
    <t>About the Coupling Factor Influence on the Ground Fault Current Distribution on Overhead Transmission Lines, Advances in Electrical and Computer Engineering, ISSN 1582-7445, e-ISSN 1844-7600, vol. 10, no. 2, pp. 43-48, 2010, doi: 10.4316/AECE.2010.02007, Journal Impact Factor = 0.509 - https://www.researchgate.net/publication/44568011_About_the_Coupling_Factor_Influence_on_the_Ground_Fault_Current_Distribution_on_Overhead_Transmission_Lines; (cotata ISI Thomson Web of Knowledge - http://science.thomsonreuters.com/cgi-bin/jrnlst/jlresults.cgi?PC=MASTER&amp;ISSN=1582-7445 si http://www.cncsis.ro/userfiles/file/CENAPOSS/reviste_cat_A_curenta(1).pdf; http://www.aece.ro/current.php), Scor relativ de influenta = 0.215, cf. UEFISCDI v. http://uefiscdi.gov.ro/userfiles/file/CENAPOSS/Scor_Relativ_Influenta_2014.pdf - premiat de CNCSIS in 2010 v. http://cncsis.ro/userfiles/file/PREMIERE_ARTICOLE/ARTICOLE%202010/ARTICOLE%202010_15%20OCTOMBRIE%20(Autosaved)b.pdf</t>
  </si>
  <si>
    <t xml:space="preserve">L. Mariut, E. Helerea, Assessment of electric potential generated during lightning strike by finite element method, Pollack Periodica. An International Journal for Engineeering and Information Sciences, vol. 11, issue 2, ISSN: 1788-1994, August 2016, v. http://www.akademiai.com/doi/ref/10.1556/606.2016.11.2.2 </t>
  </si>
  <si>
    <t>http://www.akademiai.com/doi/ref/10.1556/606.2016.11.2.2</t>
  </si>
  <si>
    <t>Potentials of the transmission towers during ground faults, Proceedings ot the 5th International Conference on Electromecanical and Power Systems - SIELMEN 2005, vol. II, pg. 1075-1077, ISBN GEN: 973-716-208-0, October 6-8, 2005, Chişinău, Republic of Moldova</t>
  </si>
  <si>
    <t>RAMÍREZ, G., D. ARMANDO, Análisis del método de puesta a tierra del neutro y estudio del impacto en la operación de sistemas con generación distribuida, Maestría en Ingeniería Eléctrica, Universidad de Los Andes, Colombia, 2016, v. http://scholar.google.com/scholar?cites=3880999492975029984&amp;as_sdt=2005&amp;sciodt=0,5&amp;hl=ro</t>
  </si>
  <si>
    <t>http://scholar.google.com/scholar?cites=3880999492975029984&amp;as_sdt=2005&amp;sciodt=0,5&amp;hl=ro</t>
  </si>
  <si>
    <t xml:space="preserve">VINŢAN M., BUTA A.(+) </t>
  </si>
  <si>
    <t>Ground fault current distribution on overhead transmission lines, The scientific journal FACTA UNIVERSITATIS (NIS), published by the University of Niš, Serbia, ISSN: 0353-3670, ser. Electronics and Energetics, vol.19, No.1, pp. 71-84, April 2006, Serbia - http://factaee.elfak.ni.ac.rs/fu2k61/buta.pdf; DOI: 10.2298/FUEE0601071V, indexata in baza de date stiintifica internationala SCIndeks, pt. conformitate v. http://scindeks.nb.rs/issue.aspx?issue=6507&amp;lang=en (“developed to serve as an add-on to the international Thompson-ISI citation indexes.” Pt. conformitate v. http://scindeks.nb.rs/article.aspx?query=ARTAU%26and%26Vintan%2bMaria&amp;page=0&amp;sort=1&amp;stype=0&amp;backurl=%2fSearchResults.aspx%3fquery%3dARTAU%2526and%2526Vintan%252bMaria%26page%3d0%26sort%3d1%26stype%3d0 ), http://facta.junis.ni.ac.rs/eae/fu2k61/contents.html, Journal Impact Factor = 2,01 - http://lanyrd.com/2015/facta-universitatis-series-electronics-and-energ-2/calls/qcydm/, https://www.researchgate.net/journal/2217-5997_FACTA_UNIVERSITATIS_Series_Electronics_and_Energetics</t>
  </si>
  <si>
    <t>Rashid Sitdikov, Georgiy Egamnazarov, The etalon model for solving currents in ground wires at asymmetrical short circuits on overhead power transmission lines, ELEKTROENERGETIKA, Vol. 9, No. 1, pp. 9-14, ISSN 1337-6756, 2016, v. http://scholar.google.com/scholar_url?url=http://jeen.fei.tuke.sk/jeen/index.php/jeen/article/view/366/405&amp;hl=ro&amp;sa=X&amp;scisig=AAGBfm3if7CoHv-dmxbJi24e47tLVEHu-w&amp;nossl=1&amp;oi=scholaralrt ; https://scholar.google.com/scholar?as_ylo=2016&amp;hl=ro&amp;as_sdt=0,5&amp;sciodt=0,5&amp;cites=1414484540748042740&amp;scipsc= ; http://scholar.google.com/scholar?oi=bibs&amp;hl=ro&amp;cites=1414484540748042740&amp;as_sdt=5&amp;as_ylo=2016&amp;as_yhi=2016</t>
  </si>
  <si>
    <t>Determining the Effect of Key Process Parameters on Forming Force of Single Point Incremental Sheet Metal Forming - Abdulmajeed DABWAN, Adham E RAGAB, M.A.E. SALEH, Abdelnaser K. DAOUD - Proceedings - International Conference on Industrial Engineering and Operations Management, Kuala Lumpur, Malaysia, March 8-10, 2016</t>
  </si>
  <si>
    <t>http://ieomsociety.org/ieom_2016/pdfs/500.pdf</t>
  </si>
  <si>
    <t>Proiectarea optimală a maşinilor şi utilajelor, Editura Universităţii "Lucian Blaga" din Sibiu, ISBN 978-973-739-431-6, 296 pag</t>
  </si>
  <si>
    <t>Determining the Temperature Field at Welding the Polyethylene Sockets - MIRCEA STETIU, EUGEN AVRIGEAN, MIHAELA EMILIA OLEKSIK, RADU FLEACA, ADRIAN BOICEAN, ANDREEA ANGELA STETIU - REVISTA DE MATERIALE PLASTICE, volume 3, September -2016  </t>
  </si>
  <si>
    <t>http://www.revmaterialeplastice.ro/pdf/STETIU%20MIRCEA%203%2016.pdf</t>
  </si>
  <si>
    <t>http://www.revmaterialeplastice.ro/pdf/AVRIGEAN%20E%204%2016.pdf</t>
  </si>
  <si>
    <t>Toward Understanding the Process Limits of Incremental Sheet Forming of Titanium Alloys - E.H. Uheida, G.A. Oosthuizen, D. Dimitrov - International Conference on Competitive Manufacturing, COMA 2016</t>
  </si>
  <si>
    <t>Brian Torries, Amanda J. Sterling, Nima Shamsaei, Scott M. Thompson, Steve R. Daniewicz, (2016) "Utilization of a microstructure sensitive fatigue model for additively manufactured Ti-6Al-4V", Rapid Prototyping Journal, Vol. 22 Iss: 5, pp.817 - 825, ISSN: 1355-2546</t>
  </si>
  <si>
    <t>http://www.emeraldinsight.com/doi/pdfplus/10.1108/RPJ-11-2015-0168</t>
  </si>
  <si>
    <t>J. Albinmousa, A. Pascu, H. Jahed, M.F. Horstemeyer, A. Luo, D. Chen</t>
  </si>
  <si>
    <t>Monotonic and Fatigue Behavior of Magnesium Extrusion Alloy AM30: An International Benchmark Test in the Magnesium Front End Research and Development Project, SAE Tech. Pap. 2010-01-04, (2010), pp. 1–12</t>
  </si>
  <si>
    <t>Role of loading direction on cyclic behaviour characteristics of AM30 extrusion and its fatigue damage modelling - Ali A. Roostaei, Hamid Jahed - Materials Science and Engineering: A, Volume 670, 18 July 2016, Pages 26–40</t>
  </si>
  <si>
    <t>http://dx.doi.org/10.1016/j.msea.2016.05.116</t>
  </si>
  <si>
    <t>Evaluating transmission towers potentials during ground faults, Journal of Zhejiang University SCIENCE A, Zhejiang University Press, co-published with Springer-Verlag GmbH, Volume 9, Number 2 / February, 2008, ISSN 1673-565X (Print); ISSN 1862-1775 (Online), pp. 182-189, China, 2008, DOI: 10.1631/jzus.A072206, (cotata ISI Thomson Web of Knowledge) – v. http://www.springerlink.com/content/w5pk64n2q1673522/, http://www.zju.edu.cn/jzus/2008/A0802/A080205.htm, http://thomsonscientific.com/cgi-bin/jrnlst/jlresults.cgi?PC=MASTER&amp;Word=zhejiang; Journal Impact Factor = 0.61 (v. https://www.researchgate.net/publication/227139456_Evaluating_transmission_towers_potentials_during_ground_faults); http://apps.isiknowledge.com/full_record.do?product=WOS&amp;search_mode=GeneralSearch&amp;qid=1&amp;SID=Z1n5DOIn7IOIE3mIhOn&amp;page=1&amp;doc=6&amp;cacheurlFromRightClick=no</t>
  </si>
  <si>
    <t>Maria VINTAN, M. BOGDAN</t>
  </si>
  <si>
    <t>Transmission Power Potentials during Ground Faults, Proceedings of the 11th International Symposium on System Theory SINTES – 11, vol. 2, pg. 553-556, ISBN 973-8043-415-5, 2003, Craiova, Romania</t>
  </si>
  <si>
    <t>Multi-objective DSE algorithms' evaluations on processor optimization, In Intelligent Computer Communication and Processing (ICCP), 2013 IEEE International Conference on, pages 27-33. IEEE, 2013</t>
  </si>
  <si>
    <t>http://arxiv.org/pdf/1601.03341v1.pdf</t>
  </si>
  <si>
    <t>A. GELLERT, A. FLOREA, Maria VINTAN, L. VINTAN</t>
  </si>
  <si>
    <t>Unbiased branches: an open problem, Twelfth Asia-Pacific Computer Systems Architecture Conf., Seoul, Korea, August 2007, pp. 16–27. Twelfth Asia-Pacific Computer Systems Architecture Conf.</t>
  </si>
  <si>
    <t>Gellert A., Brad R., Context-based prediction filtering of impulse noise images, IET Image Processing, DOI: 10.1049/iet-ipr.2015.0702, ISSN 1751-9659, Online ISSN 1751-9667 Available online: 23 February 2016, v. http://digital-library.theiet.org/content/journals/10.1049/iet-ipr.2015.0702</t>
  </si>
  <si>
    <t xml:space="preserve">License Plate Recognition System, Proceedings of the 3rd International Conference on Information, Communications and Signal Processing, Singapore, pp.2D3.6, October 2001, ISBN 981-04-5149-0 </t>
  </si>
  <si>
    <t>Durani, A.M., Ali, M., Ahmad, R., Irfan, S. and ur Rehman, H., Identification and Verification of Vehicle using RFID Technique. VAWKUM Transactions on Computer Sciences, 10(2), pp.1-8, 2016.</t>
  </si>
  <si>
    <t>Google Scholar https://scholar.google.ro/scholar?cluster=4355452012837348168&amp;hl=en&amp;as_sdt=0,5&amp;as_vis=1</t>
  </si>
  <si>
    <t xml:space="preserve">Radhika Shrirampant Dangare, G. D. Dalvi, Automatic Number Plate Recognition for use in Different Countries Using Embedded System” (Real Time Approach), International Journal of Science and Research (IJSR), Volume 5 Issue 11, pp. 1301-13013, November 2016 ISSN (Online): 2319-7064 </t>
  </si>
  <si>
    <t>Google Scholar https://scholar.google.ro/scholar?oi=bibs&amp;hl=en&amp;cites=8262497637491238276,14262719213070680427&amp;as_sdt=5&amp;as_ylo=2016&amp;as_yhi=2016</t>
  </si>
  <si>
    <t>Cosmin A. Basca, Mihai Talos and Remus Brad</t>
  </si>
  <si>
    <t>Randomized Hough Transform for Ellipse Detection with Result Clustering, Proceedings of IEEE EUROCON 2005, vol. II, pp.1397-1400, Belgrade Serbia November 2005, ISBN 1-4244-0049-X</t>
  </si>
  <si>
    <t xml:space="preserve">Young-Jin Cha, Kisung Youb, Wooram Choi, Vision-based detection of loosened bolts using the Hough transform and support vector machines, Automation in Construction, Volume 71, Part 2, Pages 181–188, November 2016 </t>
  </si>
  <si>
    <t>Elsevier http://doi.org/10.1016/j.autcon.2016.06.008</t>
  </si>
  <si>
    <t xml:space="preserve">Deilamsalehy H, Havens TC, Lautala P, Detection of Sliding Wheels and Hot Bearings Using Wayside Thermal Cameras, ASME/IEEE Joint Rail Conference, pp. V001T02A002, 2016 </t>
  </si>
  <si>
    <t>Google Scholar http://doi.org/10.1115/JRC2016-5711 https://scholar.google.ro/scholar?q=10.1115%2FJRC2016-5711&amp;btnG=&amp;hl=en&amp;as_sdt=0%2C5&amp;as_vis=1</t>
  </si>
  <si>
    <t>Young-Jin Cha, Kisung You, Wooram Choi, Computer-image-based loosened bolt detection using support vector machines, RESILIENT INFRASTRUCTURE, CSCE Annual Conference, London, June 1–4, 2016</t>
  </si>
  <si>
    <t>Google Scholar https://scholar.google.ro/scholar?cluster=17225685936891814995&amp;hl=en&amp;as_sdt=0,5&amp;as_vis=1</t>
  </si>
  <si>
    <t>Qi Jia, Xin Fan, Zhongxuan Luo, Lianbo Song, Tie Qiu, A Fast Ellipse Detector Using Projective Invariant Pruning</t>
  </si>
  <si>
    <t>Google Scholar https://scholar.google.ro/scholar?cluster=5733618037613199180&amp;hl=en&amp;as_sdt=0,5</t>
  </si>
  <si>
    <t>Hanieh Deilamsalehy, Timothy C Havens, Pasi Lautala, Ezequiel Medici, James Davis, An automatic method for detecting sliding railway wheels and hot bearings using thermal imagery, Proceedings of the Institution of Mechanical Engineers, Part F: Journal of Rail and Rapid Transit, March-22-2016</t>
  </si>
  <si>
    <t>Sage http://journals.sagepub.com/doi/abs/10.1177/0954409716638703</t>
  </si>
  <si>
    <t>Masoud Bodaghi, Salimeh Yasaei, Nuno Correia, Probability density function of in-plane permeability of fibrous media: Constant Kozeny coefficient</t>
  </si>
  <si>
    <t>Google Scholar https://scholar.google.ro/scholar?cluster=11305123506783431470&amp;hl=en&amp;as_sdt=0,5&amp;as_vis=1</t>
  </si>
  <si>
    <t>H. I. Cakir, B. Benligiray and C. Topal, "Combining feature-based and model-based approaches for robust ellipse detection," 2016 24th European Signal Processing Conference (EUSIPCO), Budapest, 2016, pp. 2430-2434.</t>
  </si>
  <si>
    <t>IEEEXPLORE http://ieeexplore.ieee.org/abstract/document/7760685/</t>
  </si>
  <si>
    <t>Nusrat Sharmin and Remus Brad</t>
  </si>
  <si>
    <t xml:space="preserve">Optimal Filter Estimation for Lucas-Kanade Optical Flow, Sensors, vol. 12(9), pp. 12694-12709, 2012 </t>
  </si>
  <si>
    <t>Taresh Singh, Dr B M Singh, Taresh Singh et al., UNUSUAL EVENT DETECTION AND LOCALIZATION USING OPTICAL FLOW TECHNIQUE, International Journal of Engineering and Technology (IJET), Vol 8 No 6 Dec 2016-Jan 2017, ISSN (Print) : 2319-8613</t>
  </si>
  <si>
    <t>Google Scholar https://scholar.google.ro/scholar?cluster=3019435491966058948&amp;hl=en&amp;as_sdt=0,5&amp;as_vis=1</t>
  </si>
  <si>
    <t>Ping Li, Robust Sensing and Control of Micro Aerial Vehicles using a Monocular Camera and an Inertial Measurement Unit, A thesis submitted in fulfillment of the requirements
for the degree of Doctor of Philosophy at the School of Information Technology and Electrical Engineering, University of New South Wales, Australian Defence Force Academy, 2016</t>
  </si>
  <si>
    <t>Google Scholar https://scholar.google.ro/scholar?q=Robust+Sensing+and+Control+of+Micro+Aerial+Vehicles+using+a+Monocular+Camera+and+an+Inertial+Measurement+Unit&amp;btnG=&amp;hl=en&amp;as_sdt=0%2C5&amp;as_vis=1</t>
  </si>
  <si>
    <t xml:space="preserve">Singh, Taresh; Singh, B M., Unusual Event Detection Using Energy of Motion Technique, International Journal of Computer Science and Information Security; Pittsburgh, vol. 14, no. 11 (Nov 2016): 755-763. </t>
  </si>
  <si>
    <t>ProQuest http://search.proquest.com/openview/1c0d9c4c5d40761bfce68ad52f47ef54/1?pq-origsite=gscholar&amp;cbl=616671</t>
  </si>
  <si>
    <t xml:space="preserve">Brad Remus,  Letia I. A. </t>
  </si>
  <si>
    <t xml:space="preserve">Cloud Motion Detection from Infrared Satellite Images, Proceedings of SPIE - The International Society for Optical Engineering, vol. 4875, issue 1, pp. 408-412, 2002, ISSN 0277786X </t>
  </si>
  <si>
    <t>Roy Chandan, An Informed System Development Approach to Tropical Cyclone Track and Intensity Forecasting, Linköping University, Department of Computer and Information Science, Human-Centered systems. Linköping University, Faculty of Science &amp; Engineering. (MDA), 2016</t>
  </si>
  <si>
    <t>Google Scholar https://scholar.google.ro/scholar?cluster=13426237193791278571&amp;hl=en&amp;as_sdt=0,5&amp;as_vis=1</t>
  </si>
  <si>
    <t xml:space="preserve">Basca Cosmin A., Brad  Remus </t>
  </si>
  <si>
    <t xml:space="preserve">Texture Segmentation. Gabor Filter Bank Optimization Using Genetic Algorithms, Proceedings of the IEEE Eurocon 2007 Conference, pp. 331 – 335, Warsaw, Poland, September 2007, ISBN: 978-1-4244-0813-9 </t>
  </si>
  <si>
    <t>Bayat, M., Abbasi, M. and Yosefi, A.,  Improvement of Pest Detection Using Histogram Adjustment Method and Gabor Wavelet. Journal of Asian Scientific Research, 6(2), pp.24-33, 2016</t>
  </si>
  <si>
    <t>Google Scholar https://scholar.google.ro/scholar?cluster=16884827508645622854&amp;hl=en&amp;as_sdt=0,5&amp;as_vis=1</t>
  </si>
  <si>
    <t>Nusrat Fatema and Remus Brad</t>
  </si>
  <si>
    <t>Security Requirements, Counterattacks and Projects in Healthcare Applications Using WSNs - A Review, International Journal of Computer Networking and Communication, vol. 2 (2), pp. 1-9, e-ISSN 2347-2871, May 2014</t>
  </si>
  <si>
    <t>Tewari, Anurag; Verma, Prabhat, Security and Privacy in E-Healthcare Monitoring with WBAN: A Critical Review, International Journal of Computer Applications; New York, vol. 136, no. 11 (2016).</t>
  </si>
  <si>
    <t>ProQuest http://search.proquest.com/openview/d801e1a223ff64cf211c5ef5908105d7/1?pq-origsite=gscholar&amp;cbl=136216</t>
  </si>
  <si>
    <t>Wan Aida Nadia Wan Abdullah, Naimah Yaakob, Mohamed Elshaikh Elobaid, Mohd Nazri Mohd Warip, and Siti Asilah Yah, Energy-Efficient Remote Healthcare Monitoring Using IoT: A Review of Trends and Challenges, Proceedings of the International Conference on Internet of things and Cloud Computing (ICC '16),ACM, New York, NY, USA, , Article 29 , 8 pages, 2016. DOI=http://dx.doi.org/10.1145/2896387.2896414</t>
  </si>
  <si>
    <t>ACM http://dl.acm.org/citation.cfm?id=2896414</t>
  </si>
  <si>
    <t>Samaher Al-Janabia, Ibrahim Al-Shourbajib, Mohammad Shojafarc, Shahaboddin Shamshirband, Survey of main challenges (security and privacy) in wireless body area networks for healthcare applications, Egyptian Informatics Journal, November 2016</t>
  </si>
  <si>
    <t>ScienceDirect http://doi.org/10.1016/j.eij.2016.11.001
http://www.sciencedirect.com/science/article/pii/S1110866516300482</t>
  </si>
  <si>
    <t>Isra’a  Ahmed Zriqat, Ahmad Mousa Altamimi, (IJACSA) Security and Privacy Issues In eHealthcare Systems: Towards Trusted Services, International Journal of Advanced Computer Science and Applications, Vol. 7, No. 9, September 2016</t>
  </si>
  <si>
    <t>Google Scholar https://scholar.google.ro/scholar?cluster=4858211675027704264&amp;hl=en&amp;as_sdt=0,5&amp;as_vis=1</t>
  </si>
  <si>
    <t xml:space="preserve">Studies concerning the decontamination of hydrocarbonspolluted
soil areas using bioremediation techniques
</t>
  </si>
  <si>
    <r>
      <t xml:space="preserve">Deac, C., Barbulescu, A., Gligor, M. A., </t>
    </r>
    <r>
      <rPr>
        <b/>
        <sz val="10"/>
        <rFont val="Arial Narrow"/>
        <family val="2"/>
      </rPr>
      <t>Bibu, M.,</t>
    </r>
    <r>
      <rPr>
        <sz val="10"/>
        <rFont val="Arial Narrow"/>
        <family val="2"/>
      </rPr>
      <t xml:space="preserve"> Petrescu, V. </t>
    </r>
  </si>
  <si>
    <t>10.1088/1757-899X/161/1/012088</t>
  </si>
  <si>
    <t>AUGMENTED REALITY AIDED PRODUCT LIFE CYCLE MANAGEMENT COLLABORATIVE PLATFORM</t>
  </si>
  <si>
    <t>R.E. Petruse, I. Bondrea</t>
  </si>
  <si>
    <t>INTED2016 Proceedings</t>
  </si>
  <si>
    <t>4652-4659</t>
  </si>
  <si>
    <t>10.21125/inted.2016.2160</t>
  </si>
  <si>
    <t>https://library.iated.org/view/PETRUSE2016AUG</t>
  </si>
  <si>
    <t>EARLY DETECTION OF MINE FIRES IN A TYPICAL UNDERMINED BENCH FACE AT MINING DIVISION WITHIN HUNEDOARA ENERGETIC COMPLEX</t>
  </si>
  <si>
    <t>Cioca, LI; Moraru, RI; Balan, L; Afrim, NB; Mares, R</t>
  </si>
  <si>
    <t>16TH INTERNATIONAL MULTIDISCIPLINARY SCIENTIFIC GEOCONFERENCE, SGEM 2016: SCIENCE AND TECHNOLOGIES IN GEOLOGY, EXPLORATION AND MINING, VOL II, Albena, Bulgaria Iulie 2016</t>
  </si>
  <si>
    <t>978-619-7105-56-8/1314-2704</t>
  </si>
  <si>
    <t>349-356</t>
  </si>
  <si>
    <t>http://www.conference.city/conference.php?e_id=87136</t>
  </si>
  <si>
    <t>Evaluation of Sustainable Development Requirements for Companies in the Context of Global Progress</t>
  </si>
  <si>
    <t> Ivascu, Larisa; Cioca, Lucian-Ionel</t>
  </si>
  <si>
    <t>28th International Business-Information-Management-Association Conference, Seville, SPAIN, NOV. 2016</t>
  </si>
  <si>
    <t>978-0-9860419-8-3</t>
  </si>
  <si>
    <t>1688-1693</t>
  </si>
  <si>
    <t>http://www.ibima.org/SPAIN2016/index.html</t>
  </si>
  <si>
    <t>Conceptualization and examination of success factors in the banking system</t>
  </si>
  <si>
    <t>Rus, S; Mocan, M; Ardelean, BO; Ivascu, L ; Cioca, LI</t>
  </si>
  <si>
    <t>3rd Global Conference on Business, Economics, Management and Tourism (BEMTUR), Rome, ITALY, Nov. 2015</t>
  </si>
  <si>
    <t>2212-5671</t>
  </si>
  <si>
    <t>679-684</t>
  </si>
  <si>
    <t>10.1016/S2212-5671(16)30289-1</t>
  </si>
  <si>
    <t>https://conferencealerts.com/show-event?id=156358</t>
  </si>
  <si>
    <t>ANALYSIS OF CUSTOMER LOYALTY INFLUENCING FACTORS</t>
  </si>
  <si>
    <t>Cioca, Lucian-Ionel; Ivascu, Larisa; Rus, Simona</t>
  </si>
  <si>
    <t>5th Review of Management and Economic Engineering International Management Conference, Cluj-Napoca, Sept. 2016</t>
  </si>
  <si>
    <t>2247-8639</t>
  </si>
  <si>
    <t>180-185</t>
  </si>
  <si>
    <t>Sustainable Development Influence on the Competitive Advantage of Companies</t>
  </si>
  <si>
    <t>Ivascu, Larisa; Cioca, Lucian-Ionel; Rus, Simona</t>
  </si>
  <si>
    <t>27th International Business Information Management Association Conference, Milan, Italy, mai 2016</t>
  </si>
  <si>
    <t>978-0-9860419-6-9</t>
  </si>
  <si>
    <t>510-517</t>
  </si>
  <si>
    <t>http://www.ibima.org/ITALY2016/</t>
  </si>
  <si>
    <t>Vlad, Dorin; Cioca, Lucian-Ionel</t>
  </si>
  <si>
    <t>A Khalid, P Kirisci, Z Ghrairi, KD Thoben, J Pannek, A methodology to develop collaborative robotic cyber physical systems for production environments, Logistics Research, 2016, 9: 23, https://link.springer.com/article/10.1007/s12159-016-0151-x</t>
  </si>
  <si>
    <t>F. Gamboa Quintanilla ; O. Cardin ; A. L'Anton ; P. Castagna, Implementation framework for cloud-based holonic control of cyber-physical production systems, 2016 IEEE 14th International Conference on Industrial Informatics (INDIN), http://ieeexplore.ieee.org/abstract/document/7819179/?reload=true</t>
  </si>
  <si>
    <t>D Kolberg, J Knobloch, D Zühlke, Towards a lean automation interface for workstations, International Journal of Production Research, Volume 55, 2017 - Issue 10, 2016, http://www.tandfonline.com/doi/abs/10.1080/00207543.2016.1223384</t>
  </si>
  <si>
    <t>Taylor &amp; Francis</t>
  </si>
  <si>
    <t>E Marseu, D Kolberg, M Birtel, D Zühlke, Interdisciplinary Engineering Methodology for changeable Cyber-Physical Production Systems, IFAC-PapersOnLine Volume 49, Issue 31, 2016, Pages 85-90, http://www.sciencedirect.com/science/article/pii/S2405896316328373</t>
  </si>
  <si>
    <t>Elsevier</t>
  </si>
  <si>
    <t>Marco Franke (BIBA), Bogdan-Constantin Pirvu (DFKI), Dennis Lappe (BIBA), Bala-Constantin Zamfirescu (ULBS), Marius Veigt (BIBA), Konstantin Klein (BIBA), Karl Hribernik (BIBA), Klaus-Dieter Thoben (BIBA), Matthias Loskyll (DFKI)</t>
  </si>
  <si>
    <t>Interaction mechanism of humans in a cyber-physical environment, Dynamics in Logistics, https://link.springer.com/chapter/10.1007/978-3-319-23512-7_35</t>
  </si>
  <si>
    <t>L. Monostori, B. Kádára, T. Bauernhanslc, S. Kondohe, S. Kumaraf, G. Reinhartg, O. Sauerh, G. Schuhi, W. Sihnk, K. Uedal, Cyber-physical systems in manufacturing, CIRP Annals - Manufacturing Technology, Volume 65, Issue 2, 2016, Pages 621–641, http://www.sciencedirect.com/science/article/pii/S0007850616301974</t>
  </si>
  <si>
    <t>S El Kadiri et. al, Current trends on ICT technologies for enterprise information systems, Computers in Industry, Volume 79, June 2016, Pages 14–33, http://www.sciencedirect.com/science/article/pii/S0166361515300142</t>
  </si>
  <si>
    <t>Franke M., Klein K., Hribernik K.A., Thoben KD. (2016) Semantic Data Integration Approach for the Vision of a Digital Factory. In: Mertins K., Jardim-Gonçalves R., Popplewell K., Mendonça J. (eds) Enterprise Interoperability VII. Proceedings of the I-ESA Conferences, vol 8. Springer, http://link.springer.com/chapter/10.1007/978-3-319-30957-6_6</t>
  </si>
  <si>
    <t>CB Zamfirescu (ULBS), BC Pirvu (DFKI), M Loskyll (DFKI), D Zuehlke (DFKI)</t>
  </si>
  <si>
    <t>Do Not Cancel My Race with Cyber-Physical Systems, IFAC Proceedings Volumes, Volume 47, Issue 3, 2014, Pages 4346-4351, http://www.sciencedirect.com/science/article/pii/S1474667016422822</t>
  </si>
  <si>
    <t>D Kolberg, C Berger, BC Pirvu, M Franke, CyProF – Insights from a Framework for Designing Cyber-Physical Systems in Production Environments, Procedia CIRP
Volume 57, 2016, Pages 32-37, http://www.sciencedirect.com/science/article/pii/S221282711631160X</t>
  </si>
  <si>
    <t>Constantin-Bala Zamfirescu (ULBS), Bogdan-Constantin Pirvu (DFKI), Dominic Gorecky (DFKI), Harish Chakravarthy (DFKI)</t>
  </si>
  <si>
    <t>Human-centred assembly: a case study for an anthropocentric cyber-physical system, Procedia Technology, 15, p. 90-98, http://www.sciencedirect.com/science/article/pii/S2212017314001534</t>
  </si>
  <si>
    <t xml:space="preserve">C Brecher, S Storms, C Ecker, M Obdenbusch, An Approach to Reduce Commissioning and Ramp-up time for Multi-variant Production in Automated Production Facilities, Procedia CIRP, Volume 51, 2016, Pages 128-133, http://www.sciencedirect.com/science/article/pii/S2212827116304802 </t>
  </si>
  <si>
    <t>Dmitri Panfilenko ; Peter Poller ; Daniel Sonntag ; Sonja Zillner ; Martin Schneider, BPMN for knowledge acquisition and anomaly handling in CPS for smart factories, 2016 IEEE 21st International Conference on Emerging Technologies and Factory Automation (ETFA), http://ieeexplore.ieee.org/abstract/document/7733686/</t>
  </si>
  <si>
    <t>Constantin-Bala Zamfirescu, Ciprian Candea</t>
  </si>
  <si>
    <t>Planning in Collaborative Stigmergic Workspaces,  In: Jędrzejowicz P., Nguyen N.T., Hoang K. (eds) Computational Collective Intelligence. Technologies and Applications. ICCCI 2011. Lecture Notes in Computer Science, vol 6923. Springer, Berlin, Heidelberg</t>
  </si>
  <si>
    <t>Arthur James Swart, Nicolaas Luwes, Lienie Olwagen, Cameron Greyling, and Carel Korff, Scholarship of teaching and learning: ‘what the hell’ are we getting ourselves into?, European Journal of Engineering Education, http://www.tandfonline.com/doi/ref/10.1080/03043797.2016.1214689?scroll=top</t>
  </si>
  <si>
    <t>B Iantovics, CB Zamfirescu</t>
  </si>
  <si>
    <t>ERMS: an evolutionary reorganizing multiagent system, International Journal of Innovative Computing Information and Control, Vol 8, Issue 3, p. 1171-1188</t>
  </si>
  <si>
    <t>LB Iantovics, C Rotar, E Nechita, A Novel Robust Metric for Comparing the Intelligence of Two Cooperative Multiagent Systems, Procedia Computer Science, Volume 96, 2016, Pages 637-644, http://www.sciencedirect.com/science/article/pii/S1877050916320555</t>
  </si>
  <si>
    <t>CB Zamfirescu, C Candea</t>
  </si>
  <si>
    <t>On Interacting with Collective Knowledge of Group Facilitation. In: Bǎdicǎ C., Nguyen N.T., Brezovan M. (eds) Computational Collective Intelligence. Technologies and Applications. ICCCI 2013. Lecture Notes in Computer Science, vol 8083. Springer, Berlin, Heidelberg, http://link.springer.com/chapter/10.1007/978-3-642-40495-5_26</t>
  </si>
  <si>
    <t>C Candea, FG Filip, Towards intelligent collaborative decision support platforms, Studies in Informatics and Control, ol. 25, No. 2, 2016</t>
  </si>
  <si>
    <t>ISI</t>
  </si>
  <si>
    <t>CB Zamfirescu, FG Filip</t>
  </si>
  <si>
    <t>Swarming models for facilitating collaborative decisions, International Journal of Computers Communications &amp; Control 5 (1), 125-137</t>
  </si>
  <si>
    <t>I Susnea, The Inn at the Crossroads–A Model of Distributed Spatial Knowledge, Vol. 25, No. 1, Studies in Informatics and Control, 2016</t>
  </si>
  <si>
    <t>Constantin-Bala ZAMFIRESCU (ULBS), Bogdan-Constantin PÂRVU (DFKI), Jochen SCHLICK (DFKI), Detlef ZÜHLKE (DFKI)</t>
  </si>
  <si>
    <t>Preliminary Insides for an Anthropocentric Cyber-physical Reference Architecture of the Smart Factory, Studies in Informatics and Control, ISSN 1220-1766, vol. 22 (3), pp. 269-278, 2013.</t>
  </si>
  <si>
    <t>Soumaya El Kadiri et al, Current trends on ICT technologies for enterprise information systems, Journal Computers in Industry archive, Volume 79 Issue C, June 2016, Pages 14-33</t>
  </si>
  <si>
    <t xml:space="preserve">K. Wang, Intelligent Predictive Maintenance (IPdM) system – Industry 4.0 scenario, WIT Transactions on Engineering Sciences, Vol 113, © 2016 WIT Press </t>
  </si>
  <si>
    <t>INSPEC</t>
  </si>
  <si>
    <t>Gellert, A. Florea, Adrian</t>
  </si>
  <si>
    <t>Web Prefetching through Efficient Prediction by Partial Matching, World Wide Web: Internet and Web Information Systems, (2016) 19: 921. doi:10.1007/s11280-015-0367-8,  September 2016, Volume 19, Issue 5, pp 921–932</t>
  </si>
  <si>
    <r>
      <t xml:space="preserve">Gracia, Chithra D., and S. Sudha. "Adaptive Clustering of Embedded Multiple Web Objects for Efficient Group Prefetching." </t>
    </r>
    <r>
      <rPr>
        <i/>
        <sz val="10"/>
        <color indexed="63"/>
        <rFont val="Arial Narrow"/>
        <family val="2"/>
      </rPr>
      <t>Arabian Journal for Science and Engineering</t>
    </r>
    <r>
      <rPr>
        <sz val="10"/>
        <color indexed="63"/>
        <rFont val="Arial Narrow"/>
        <family val="2"/>
      </rPr>
      <t xml:space="preserve"> (2016): 1-10.</t>
    </r>
  </si>
  <si>
    <t>GoogleScholar, https://scholar.google.ro/scholar?oi=bibs&amp;hl=ro&amp;cites=16732823385563723827</t>
  </si>
  <si>
    <t>RUDE, Howard Nathan. Intelligent Caching to Mitigate the Impact of Web Robots on Web Servers. 2016. PhD Thesis. Wright State University.</t>
  </si>
  <si>
    <t>GoogleScholar, https://scholar.google.ro/scholar?oi=bibs&amp;hl=ro&amp;cites=16732823385563723827&amp;as_sdt=5</t>
  </si>
  <si>
    <t xml:space="preserve">Oliveira-Lima, J. A., Morais, R., Martins, J. F., Florea, Adrian, &amp; Lima, C. </t>
  </si>
  <si>
    <t>Load forecast on intelligent buildings based on temporary occupancy monitoring.(2016). Energy and Buildings, 116, 512-521.</t>
  </si>
  <si>
    <t>Massana, J., Pous, C., Burgas, L., Melendez, J., &amp; Colomer, J. (2016). Short-term load forecasting for non-residential buildings contrasting artificial occupancy attributes. Energy and Buildings, 130, 519-531.</t>
  </si>
  <si>
    <t>Universitatea Tehnica Chemnitz, Germania: 1. Sustainable development: a challenge for nanotechnology; 2.PROTECTIVE PHOTOCATALITIC OXIDIC NANO-COATINGS OF LASER IRRADIATED MICROSTRUCTURED FIBROUS SUBSTRATES; 3. Photocatalytic properties of the systems based on uranyl-incorporated       SBA-15 mesoporous silica; 4. Application of Nanotechnology in Textiles; 5. CHARACTERIZATION OF SOME FIBROUS SUBSTRATES SURFACES COATED WITH Ag-DEPOSITED TiO2  NANOPARTICLES, WITH POTENTIAL APPLICATION IN MULTIFUNCTIONAL FINISHES; 6. TEXTURAL AND MORPHOLOGICAL CHARACTERIZATION OF CHITOSAN/BENTONITE NANOCOMPOSITE; 6. MODELARE DIRECTĂ CU REŢELE NEURONALE APLICATE UNUI PROCES DE DEGRADARE FOTOCATALITICĂ A EOSINEI Y</t>
  </si>
  <si>
    <t>Volovici Daniel</t>
  </si>
  <si>
    <t>Mihu P.Ioan</t>
  </si>
  <si>
    <t>Vințan Lucian</t>
  </si>
  <si>
    <t>CD</t>
  </si>
  <si>
    <t>Vințan Maria</t>
  </si>
  <si>
    <t>Brad Remus</t>
  </si>
  <si>
    <t>Zamfirescu C-tin Bălă</t>
  </si>
  <si>
    <t>Florea Adrian</t>
  </si>
  <si>
    <t>Mihu Z.Iona</t>
  </si>
  <si>
    <t>Sima Dorin</t>
  </si>
  <si>
    <t>Panu Mihau</t>
  </si>
  <si>
    <t>Popescu Lizeta</t>
  </si>
  <si>
    <t>Rentea Cornel</t>
  </si>
  <si>
    <t>Bogdan Mihai</t>
  </si>
  <si>
    <t>Baciu Rodica</t>
  </si>
  <si>
    <t>Mitea Adi Cristina</t>
  </si>
  <si>
    <t>Breazu Macarie</t>
  </si>
  <si>
    <t>Morariu Daniel</t>
  </si>
  <si>
    <t>Gellert Arpard</t>
  </si>
  <si>
    <t>Torok Francisc</t>
  </si>
  <si>
    <t>Crăciunean Vasile</t>
  </si>
  <si>
    <t>Golomety Adalbert</t>
  </si>
  <si>
    <t>Sigovan Ovidiu</t>
  </si>
  <si>
    <t>Beriliu Ilie</t>
  </si>
  <si>
    <t>Spătari Ovidiu</t>
  </si>
  <si>
    <t>Crăciunaș Gabriela</t>
  </si>
  <si>
    <t>Crețulescu Radu</t>
  </si>
  <si>
    <t>Viorel Alina</t>
  </si>
  <si>
    <t>Pop Daniel</t>
  </si>
  <si>
    <t>Neghină Mihai</t>
  </si>
  <si>
    <t>Toma Emanoil</t>
  </si>
  <si>
    <t>Asist</t>
  </si>
  <si>
    <t>Ciurea Stelian</t>
  </si>
  <si>
    <t>Pitic Antoniu</t>
  </si>
  <si>
    <t>Neghină Cătălina</t>
  </si>
  <si>
    <t>Butean Alexandru</t>
  </si>
  <si>
    <t>Improving Computing Systems Automatic Multi-Objective Optimization through Meta-Optimization</t>
  </si>
  <si>
    <t xml:space="preserve">VINȚAN Lucian, CHIS Radu, MD. ALI ISMAIL, COTOFANA Cristian </t>
  </si>
  <si>
    <r>
      <rPr>
        <u/>
        <sz val="10"/>
        <rFont val="Arial Narrow"/>
        <family val="2"/>
      </rPr>
      <t>IEEE Transactions on</t>
    </r>
    <r>
      <rPr>
        <sz val="10"/>
        <rFont val="Arial Narrow"/>
        <family val="2"/>
      </rPr>
      <t xml:space="preserve"> Computer-Aided Design of Integrated Circuits and Systems</t>
    </r>
  </si>
  <si>
    <t>0278-0070</t>
  </si>
  <si>
    <t>http://ieeexplore.ieee.org/xpl/articleDetails.jsp?arnumber=7329996&amp;filter%3DAND%28p_IS_Number%3A7493714%29</t>
  </si>
  <si>
    <t>10.1109/TCAD.2015.2501299</t>
  </si>
  <si>
    <t>1125-1129</t>
  </si>
  <si>
    <t>2016 (2015-online)</t>
  </si>
  <si>
    <t>July</t>
  </si>
  <si>
    <t>1,342 (octombrie 2015, cf. http://uefiscdi.gov.ro/userfiles/file/CENAPOSS/RIS2015.pdf)</t>
  </si>
  <si>
    <t>A Comparative Parametric Analysis of the Ground Fault Current Distribution on Overhead Transmission Lines</t>
  </si>
  <si>
    <t>Vintan Maria</t>
  </si>
  <si>
    <t>ADVANCES IN ELECTRICAL AND COMPUTER ENGINEERING</t>
  </si>
  <si>
    <t>ISSN: 1582-7445; eISSN: 1844-7600</t>
  </si>
  <si>
    <t>http://www.aece.ro/displayissue.php?year=2016&amp;number=1;  http://www.aece.ro/abstractplus.php?year=2016&amp;number=1&amp;article=15</t>
  </si>
  <si>
    <t xml:space="preserve">10.4316/AECE.2016.01015 </t>
  </si>
  <si>
    <t>107-114</t>
  </si>
  <si>
    <t>Context-based prediction filtering of impulse noise images</t>
  </si>
  <si>
    <t>Arpad Gellert and Remus Brad</t>
  </si>
  <si>
    <t>IET Image Processing</t>
  </si>
  <si>
    <t>1751-9667</t>
  </si>
  <si>
    <t>http://digital-library.theiet.org/content/journals/10.1049/iet-ipr.2015.0702</t>
  </si>
  <si>
    <t>10.1049/iet-ipr.2015.0702</t>
  </si>
  <si>
    <t>429 –437</t>
  </si>
  <si>
    <t>June</t>
  </si>
  <si>
    <t>Engineering insights from an anthropocentric cyber-physical system: A case study for an assembly station</t>
  </si>
  <si>
    <t>Bogdan-Constantin Pirvu (DFKI), Constantin-Bala Zamfirescu, Dominic Gorecky (DFKI)</t>
  </si>
  <si>
    <t>Mechatronics</t>
  </si>
  <si>
    <t>0957-4158</t>
  </si>
  <si>
    <t>http://www.sciencedirect.com/science/article/pii/S095741581500152X</t>
  </si>
  <si>
    <t>http://doi.org/10.1016/j.mechatronics.2015.08.010</t>
  </si>
  <si>
    <t>147–159</t>
  </si>
  <si>
    <t xml:space="preserve">Load forecast on intelligent buildings based on temporary occupancy monitoring </t>
  </si>
  <si>
    <t>Oliveira-Lima J.A., Morais R., Martins J.F., Florea Adrian, Lima C.</t>
  </si>
  <si>
    <t>ENERGY AND BUILDINGS</t>
  </si>
  <si>
    <t>0378-7788</t>
  </si>
  <si>
    <t>http://www.sciencedirect.com.am.e-nformation.ro/science/article/pii/S0378778816300287</t>
  </si>
  <si>
    <t>10.1016/j.enbuild.2016.01.028</t>
  </si>
  <si>
    <t>512-521</t>
  </si>
  <si>
    <t>15 Martie</t>
  </si>
  <si>
    <t>Web prefetching through efficient prediction by partial matching</t>
  </si>
  <si>
    <t>Gellert A., Florea Adrian</t>
  </si>
  <si>
    <t>WORLD WIDE WEB-INTERNET AND WEB INFORMATION SYSTEMS</t>
  </si>
  <si>
    <t>1386-145X</t>
  </si>
  <si>
    <t>http://link.springer.com/article/10.1007/s11280-015-0367-8</t>
  </si>
  <si>
    <t>10.1007/s11280-015-0367-8</t>
  </si>
  <si>
    <t>921-932</t>
  </si>
  <si>
    <t>Context-Based Prediction Filtering of Impulse Noise Images</t>
  </si>
  <si>
    <t>Gellert Arpad, Brad Remus</t>
  </si>
  <si>
    <t>1751-9659</t>
  </si>
  <si>
    <t>429-437</t>
  </si>
  <si>
    <t>Web Prefetching through Efficient Prediction by Partial Matching</t>
  </si>
  <si>
    <t>Gellert Arpad, Florea Adrian</t>
  </si>
  <si>
    <t>World Wide Web Journal</t>
  </si>
  <si>
    <t>https://link.springer.com/article/10.1007/s11280-015-0367-8</t>
  </si>
  <si>
    <t>TEACHING PROGRAMMING BY DEVELOPING GAMES IN ALICE</t>
  </si>
  <si>
    <t>Florea Adrian, Gellert A., Florea D., Florea A.C.</t>
  </si>
  <si>
    <t xml:space="preserve">1. Chithra D. Garcia, Sudha,  Ensemble Prefetching Through Classification Using Support Vector Machine, Intelligent Systems Technologies and Applications, Volume 385 of the serries Advances in Intelliget Systems and omputing, pp. 261-273, 2016 – Springer, 
</t>
  </si>
  <si>
    <t xml:space="preserve">Springer
http://link.springer.com/chapter/10.1007%2F978-3-319-23258-4_23 </t>
  </si>
  <si>
    <t xml:space="preserve">D. Morariu, R. Cretulescu, L. Vintan </t>
  </si>
  <si>
    <t xml:space="preserve">Improving a SVM Meta-classifier for Text Documents by using Naive Bayes, International Journal of Computers, Communications &amp; Control, Vol. V, No. 3, pp. 351-361, ISSN 1841-9836, E-ISSN 1841-9844, September 2010 </t>
  </si>
  <si>
    <t>Huang, Huajuan, Xiuxi Wei, and Yongquan Zhou, A sparse method for least squares twin support vector regression, Neurocomputing, Elsevier, ISSN: 0925-2312, 2016</t>
  </si>
  <si>
    <t xml:space="preserve">Scopus, https://www.scopus.com/results/citedbyresults.uri?sort=plf-f&amp;cite=2-s2.0-77956236826&amp;src=s&amp;imp=t&amp;sid=91BE205740BF314999BEF3C9CBD43370.wsnAw8kcdt7IPYLO0V48gA%3a30&amp;sot=cite&amp;sdt=a&amp;sl=0&amp;origin=inward&amp;editSaveSearch=&amp;txGid=91BE205740BF314999BEF3C9CBD43370.wsnAw8kcdt7IPYLO0V48gA%3a2 </t>
  </si>
  <si>
    <t>Classification and Clustering using SVM, Ph.D Report, University of Sibiu (2005)</t>
  </si>
  <si>
    <t>Chithra D. Garcia, Sudha,  Ensemble Prefetching Through Classification Using Support Vector Machine, Intelligent Systems Technologies and Applications, Volume 385 of the serries Advances in Intelliget Systems and omputing, pp. 261-273, 2016</t>
  </si>
  <si>
    <t>Springer, 
http://link.springer.com/chapter/10.1007%2F978-3-319-23258-4_23</t>
  </si>
  <si>
    <t>D. Morariu, L. Vintan, V. Tresp(Siemes, Germania)</t>
  </si>
  <si>
    <t>Feature Selection Methods for an Improved SVM Classifier, Proceedings of the 14th International Conference on Computational and Information Science, Prague, ISSN 1305-5313, pages 84-89, August 2006</t>
  </si>
  <si>
    <t>GUPTA AKANKSHA, Non-Probabilistic K-Nearest Neighbor for Automatic News Classification Model with K-Means Clustering, International Journal of Advance Research, Ideas and Innovations in Technology, vol.2, iss.4, ISSN: 2454-132X, 2016,</t>
  </si>
  <si>
    <t>https://www.ijariit.com/manuscripts/v2i4/V2I4-1139.pdf</t>
  </si>
  <si>
    <t xml:space="preserve">Kaur, Kamaldeep, and Maninder Kaur, k-Means Clustering Based Lexicon Analytical Model for Multi-Source News, International Journal of Advance Research, Ideas and Innovations in Technology, vol. 2, issue 6, pp.1-5, ISSN: 2454-132X, 2016, IF 4.295, </t>
  </si>
  <si>
    <t>https://www.ijariit.com/manuscripts/v2i6/V2I6-1179.pdf</t>
  </si>
  <si>
    <t>Meta-classification using SVM classifiers for Text Documents, Proceedings of the 3rd International Conference on Machine Learning and Pattern Recognition (MLPR 2006), Barcelona, ISSN 1305-5313, pages 222-227, October 2006;</t>
  </si>
  <si>
    <t>Sergienko, Roman B., et al., Topic Categorization Based on Collectives of Term Weighting Methods for Natural Language Call Routing, Journal of Siberian Federal University. Mathematics &amp; Physics, 9(2), 235–245, 2016,</t>
  </si>
  <si>
    <t>http://elib.sfu-kras.ru/bitstream/2311/20248/4/sergienko.pdf</t>
  </si>
  <si>
    <t>Kaur, Kamaldeep, and Maninder Kaur, k-Means Clustering Based Lexicon Analytical Model for Multi-Source News, International Journal of Advance Research, Ideas and Innovations in Technology, vol. 2, issue 6, pp.1-5, ISSN: 2454-132X, 2016, IF 4.95</t>
  </si>
  <si>
    <t xml:space="preserve">https://www.ijariit.com/manuscripts/v2i6/V2I6-1179.pdf </t>
  </si>
  <si>
    <t xml:space="preserve">A Koromyslova, M Semenkina and R Sergienko - Feature Selection for Natural Language Call Routing Based on Self-Adaptive Genetic Algorithm, V International Workshop on Mathematical Models and their Applications, 7–9 November 2016, doi:10.1088/1757-899X/173/1/012008, Krasnoyarsk, Russia, </t>
  </si>
  <si>
    <t xml:space="preserve">http://iopscience.iop.org/article/10.1088/1757-899X/173/1/012008/pdf </t>
  </si>
  <si>
    <t>Kaur, Kamaldeep, and Maninder Kaur, Lexicon Analysis Based Automatic News Classification Approach–A Review, International Journal of Advance Research, Ideas and Innovations in Technology, vol. 2, issue 4, pp.1-5, ISSN: 2454-132X, 2016,</t>
  </si>
  <si>
    <t xml:space="preserve">https://www.ijariit.com/manuscripts/v2i4/V2I4-1175.pdf </t>
  </si>
  <si>
    <t>Kaur, Kamaldeep, and Maninder Kaur, k-Means Clustering Based Lexicon Analytical Model for Multi-Source News, International Journal of Advance Research, Ideas and Innovations in Technology, vol. 2, issue 6, pp.1-5, ISSN: 2454-132X, 2016, IF 4.295,</t>
  </si>
  <si>
    <t xml:space="preserve">Sergienko R., Text Classification for Spoken Dialogue Systems, PhD Thesis, Ulm University, Germany, 2016  v. </t>
  </si>
  <si>
    <t>Google Academic
https://oparu.uni-ulm.de/xmlui/bitstream/handle/123456789/4058/DissSergienko.pdf?sequence=5</t>
  </si>
  <si>
    <t xml:space="preserve">Sergienko, R., Shan, M., &amp; Schmitt, A., A Comparative Study of Text Preprocessing Techniques for Natural Language Call Routing, in Dialogues with Social Robots (pp. 23-37), Springer Singapore, 25 December 2016, ISBN 978-981-10-2584-6, v. http://scholar.google.com/scholar?start=0&amp;hl=ro&amp;as_sdt=0,5&amp;sciodt=0,5&amp;cites=15654975154612890811&amp;scipsc=, v. </t>
  </si>
  <si>
    <t xml:space="preserve">Scopus http://link.springer.com/chapter/10.1007/978-981-10-2585-3_2 </t>
  </si>
  <si>
    <t>Google Academic http://scholar.google.com/scholar?oi=bibs&amp;hl=ro&amp;cites=9921545468393703634,14469834589049425267</t>
  </si>
  <si>
    <t>Arpad Gellert, Lucian Vintan</t>
  </si>
  <si>
    <t>Person Movement Prediction Using Hidden Markov Models, Studies in Informatics and Control, Vol. 15, No. 1, ISSN 1220-1766 (IEE INSPEC), National Institute for Research and Development in Informatics, Bucharest, March 2006.</t>
  </si>
  <si>
    <t>Antonis Bikakis, Patrice Caire, Keith Clark, Gary Cornelius, Jiefei Ma, Rob Miller, Alessandra Russo, Proactive Multi-Agent Explanation Generation and Evidence Gathering in a Service Robot Inhabited Assisted Living Environment, 8th International Conference on Agents and Artificial Intelligence, Rome, Italy, February 2016.</t>
  </si>
  <si>
    <t>http://www.doc.ic.ac.uk/~klc/icaart16.pdf</t>
  </si>
  <si>
    <t>Antonis Bikakis, Patrice Caire, Keith Clark, Gary Cornelius, Jiefei Ma, Rob Miller, Alessandra Russo, Holger Voos, Collaborative Explanation and Response in Assisted Living Environments Enhanced with Humanoid Robots, Proceedings of 8th International Conference on Agents and Artificial Intelligence, Rome, Italy, February 2016.</t>
  </si>
  <si>
    <t>http://dblp.uni-trier.de/pers/hd/c/Clark:Keith</t>
  </si>
  <si>
    <t>Lucian Vinţan, Arpad Gellert, Jan Petzold, Theo Ungerer</t>
  </si>
  <si>
    <t>Person Movement Prediction Using Neural Networks, Proceedings of the KI2004 International Workshop on Modeling and Retrieval of Context (MRC 2004), Vol-114, ISSN 1613-0073 (CiteSeerX), Ulm, Germany, September 2004.</t>
  </si>
  <si>
    <t>Jose A. Oliveira-Lima, Ramiro Morais, João Francisco Alves Martins, Adrian Florea, Celson Lima, Load Forecast on Intelligent Buildings Based on Temporary Occupacy Monitoring, Energy and Building, 2016.</t>
  </si>
  <si>
    <t>http://www.sciencedirect.com/science/article/pii/S0378778816300287</t>
  </si>
  <si>
    <t>Arpad Gellert, Horia Calborean, Lucian Vintan, Adrian Florea</t>
  </si>
  <si>
    <t>Multi-Objective Optimizations for a Superscalar Architecture with Selective Value Prediction, IET Computers &amp; Digital Techniques, Vol. 6, Issue 4, ISSN: 1751-8601 (ISI Thomson Journals IF=0.446, Scopus, DBLP), pages 205-213, Stevenage, United Kingdom, July 2012.</t>
  </si>
  <si>
    <t>ISBN 978-606-12-1213-2</t>
  </si>
  <si>
    <t>Ian</t>
  </si>
  <si>
    <t>Algoritmi imperialis-competitivi</t>
  </si>
  <si>
    <t>Stelian Ciurea</t>
  </si>
  <si>
    <t>Univ." Lucian Blaga" din Sibiu</t>
  </si>
  <si>
    <t>978-606-12-1383-2</t>
  </si>
  <si>
    <t>Introducere in ANSI C++</t>
  </si>
  <si>
    <t>Editura ULBS</t>
  </si>
  <si>
    <t>ISBN 978-606-12-1394-8</t>
  </si>
  <si>
    <t>Electrical Machines, 2, 3, 4, 6, 8</t>
  </si>
  <si>
    <t>Viorel Alina Cristina Viorel Ioan-Adrian</t>
  </si>
  <si>
    <t>978-606-12-1278-1</t>
  </si>
  <si>
    <t>131.5</t>
  </si>
  <si>
    <t>Modelarea aplicatiilor educationale pentru copii, capitolul 3, 4, 5, 6,7</t>
  </si>
  <si>
    <t>Pitic Elena Alina, Pitic Antoniu</t>
  </si>
  <si>
    <t>ISBN 978-606-12-1393-1</t>
  </si>
  <si>
    <t>The 7th INTERNATIONAL CONFERENCE on Information  Science  and  Information  Literacy</t>
  </si>
  <si>
    <t>Daniel Volovic</t>
  </si>
  <si>
    <t>Biblioteca ULBS</t>
  </si>
  <si>
    <t>2067-354X</t>
  </si>
  <si>
    <t xml:space="preserve">H. CALBOREAN, L. VINTAN </t>
  </si>
  <si>
    <t>Optimizing a Superscalar System using Multi-objective Design Space Exploration, Proceedings of the 18th International Conference on Control Systems and Computer Science (CSCS-18), vol. I, pp. 339-346, ISSN 2066-4451, Bucharest, May 2011</t>
  </si>
  <si>
    <t>https://www.utcluj.ro/media/page_document/204/rezumat_eng_Ovidiu_Matei.pdf</t>
  </si>
  <si>
    <t>Adrian Florea, Elimelec Burghelea, Arpad Gellert, Delilah Florea</t>
  </si>
  <si>
    <t>MiniGL: Game and Learning, The 11th International Scientific Conference "eLearning and Software for Education" (eLSE 2015), ISSN 2066-026X (indexed ISI), Vol. 1, Bucharest, April 2015.</t>
  </si>
  <si>
    <t>Ioan Vlasin, Ciprian-Bogdan Chirila, Online Contest Based on Integration of Activities, Adaptability and Students Cooperation Using Ilias LMS, The 12th International Scientific Conference "eLearning and Software for Education" (eLSE 2016), Vol. 3, Bucharest, April 2016.</t>
  </si>
  <si>
    <t>http://proceedings.elseconference.eu/index.php?r=site/index&amp;year=2016&amp;index=papers&amp;vol=23&amp;paper=79415db09256dd2c3cde07b375517666</t>
  </si>
  <si>
    <t>Ioan Z. Mihu, Arpad Gellert, Cosmin N. Suciu</t>
  </si>
  <si>
    <t>Geometric Shape Recognition Using Fuzzy and Neural Techniques, Proceedings of the 11th International Scientific Symposium (SINTES 11), ISBN 973-8043-416-6, pages 354 – 358, Craiova, October 2003.</t>
  </si>
  <si>
    <t>Poonam Jangid, R.C. Patel, Review of two dimension geometric shape detection methods, International Journal of Advance Research in Engineering, Science &amp; Technology, Vol. 3, Issue 4, pp. 252-258, April 2016.</t>
  </si>
  <si>
    <t>http://www.ijarest.com/papers/finished_papers/150402221539.pdf</t>
  </si>
  <si>
    <t>Conor Ryan, Occupant location prediction in smart buildings using association rule mining, PhD Thesis, University College Cork, Ireland, April 2016.</t>
  </si>
  <si>
    <t>https://cora.ucc.ie/handle/10468/2583</t>
  </si>
  <si>
    <t>Ciprian-Bogdan Chirila, Towards the Gamification of Auto-Generative Learning Objects, First International Conference on Smart Learning Ecosystems and Regional Developments, Timisoara, May 2016.</t>
  </si>
  <si>
    <t>http://staff.cs.upt.ro/~chirila/publications/2016.05-slerd.pdf</t>
  </si>
  <si>
    <t>Adrian Florea, Claudiu Buduleci, Radu Chis, Arpad Gellert, Lucian Vintan</t>
  </si>
  <si>
    <t>Enhancing the Sniper Simulator with Thermal Measurement, The 18th International Conference on System Theory, Control and Computing, ISBN 978-1-4799-4602-0 (Scopus, IEEE Xplore), Sinaia, October 2014.</t>
  </si>
  <si>
    <t>Daniel M. Olsen, Performance-aware resource management of multi-threaded applications for many-core systems, MSc Thesis, Southern Illinois University at Carbondale, ProQuest Dissertations Publishing, August 2016.</t>
  </si>
  <si>
    <t>http://opensiuc.lib.siu.edu/theses/1975/</t>
  </si>
  <si>
    <t>Azadeh Zamanifar, Eslam Nazemi, Mojtaba Vahidi-Asl, DMP-IOT: A distributed movement prediction scheme for IOT health-care applications, Computers &amp; Electrical Engineering, Elsevier, Av. online: September 2016.</t>
  </si>
  <si>
    <t>http://www.sciencedirect.com/science/article/pii/S0045790616302920</t>
  </si>
  <si>
    <t>Arpad Gellert, Adrian Florea</t>
  </si>
  <si>
    <t>Web Prefetching through Efficient Prediction by Partial Matching, World Wide Web Journal, Vol. 19, Issue 5, ISSN 1386-145X (ISI Thomson Journals IF=1.474, DBLP, Scopus, EBSCO, ACM Digital Library), DOI 10.1007/s11280-015-0367-8, pages 921-932, USA, September 2016.</t>
  </si>
  <si>
    <t>Chithra D. Gracia, S. Sudha, Adaptive Clustering of Embedded Multiple Web Objects for Efficient Group Prefetching, Arabian Journal for Science and Engineering, Springer, DOI 10.1007/s13369-016-2318-9, First online: October 2016.</t>
  </si>
  <si>
    <t>https://link.springer.com/article/10.1007/s13369-016-2318-9</t>
  </si>
  <si>
    <t>Azadeh Zamanifar, Eslam Nazemi, Mojtaba Vahidi-Asl, DSHMP-IOT: A distributed self healing movement prediction scheme for internet of things applications, Applied Intelligence, Springer US, DOI 10.1007/s10489-016-0849-0, First online: October 2016.</t>
  </si>
  <si>
    <t>https://link.springer.com/article/10.1007/s10489-016-0849-0</t>
  </si>
  <si>
    <t>Ciprian-Bogdan Chirila, Remy Raes, Arthur Roland, Towards a generic gamification of sorting algorithms, 12th IEEE International Symposium on Electronics and Telecommunications, Timisoara, October 2016.</t>
  </si>
  <si>
    <t>http://ieeexplore.ieee.org/document/7781075/</t>
  </si>
  <si>
    <t>Abdulrahman Al-Molegi, Mohammed Jabreel, Baraq Ghaleb, STF-RNN: Space Time Features-based Recurrent Neural Network for Predicting People Next Location, 2016 IEEE Symposium Series on Computational Intelligence (SSCI 2016), Athens, Greece, December 2016.</t>
  </si>
  <si>
    <t>http://ieeexplore.ieee.org/document/7849919/</t>
  </si>
  <si>
    <t>Howard Nathan Rude, Intelligent caching to mitigate the impact of web robots on web servers, MSc Thesis, Wright State University, Dayton, Ohio, USA, December 2016.</t>
  </si>
  <si>
    <t>https://etd.ohiolink.edu/!etd.send_file?accession=wright1482416834896541&amp;disposition=inline</t>
  </si>
  <si>
    <t>Michiel Creve, Design of a framework for the automatic detection of context on the Android platform, MSc Thesis, Gent University, 2016.</t>
  </si>
  <si>
    <t>http://lib.ugent.be/fulltxt/RUG01/002/300/610/RUG01-002300610_2016_0001_AC.pdf</t>
  </si>
  <si>
    <t>Lucian Vintan, Arpad Gellert, Adrian Florea, Marius Oancea, Colin Egan</t>
  </si>
  <si>
    <t>Understanding Prediction Limits Through Unbiased Branches, Eleventh Asia-Pacific Computer Systems Architecture Conference (ACSAC 2006), published in Lecture Notes in Computer Science, Springer-Verlag Berlin Heidelberg, Vol. 4186/2006, ISSN 0302-9743, ISBN 978-3-540-40056-1 (ISI Thomson Journals IF=0.402, Scopus, DBLP, ACM Digital Library), pages 480-487, Shanghai, China, September 2006.</t>
  </si>
  <si>
    <t>Lucian Vintan, Dynamic Neural Branch Prediction Fundamentals, AGIR Scientific Bulletin, Vol. XXI, No. 1, pp. 64-71, Bucharest, January-March 2016.</t>
  </si>
  <si>
    <t>Arpad Gellert, Lucian N. Vintan, Adrian Florea</t>
  </si>
  <si>
    <t>A Systematic Approach to Predict Unbiased Branches, “Lucian Blaga” University Press, ISBN 978-973-739-516-0, 111 pages, 2007.</t>
  </si>
  <si>
    <t>Lucian Vintan, Fundamente ale arhitecturii microprocesoarelor, Matrix Rom, 2016.</t>
  </si>
  <si>
    <t>Arpad Gellert, Adrian Florea, Lucian Vintan</t>
  </si>
  <si>
    <t>Exploiting Selective Instruction Reuse and Value Prediction in a Superscalar Architecture, Journal of Systems Architecture, Elsevier, Vol. 55, Issue 3, ISSN 1383-7621 (ISI Thomson Journals IF=0.722, Scopus, DBLP, ACM Digital Library, EBSCO), pages 188-195, The Netherlands, 2009.</t>
  </si>
  <si>
    <t>Lucian Vinţan, Adrian Florea, Arpad Gellert</t>
  </si>
  <si>
    <t>Focalising Dynamic Value Prediction to CPU’s Context, IEE Proceedings – Computers &amp; Digital Techniques, Vol. 152, No. 4, ISSN 1350-2387 (ISI Thomson Journals IF=0.533, Scopus), pages 473-481, Stevenage, United Kingdom, July 2005.</t>
  </si>
  <si>
    <t>Lucian Vintan, Adrian Florea, Arpad Gellert</t>
  </si>
  <si>
    <t>Random Degrees of Unbiased Branches, Proceedings of the Romanian Academy, Series A, No. 3, ISSN 1454-9069 (ISI Thomson Journals, Scopus), 2008.</t>
  </si>
  <si>
    <t>V. Neagoe, 
C. Neghină and 
M. Neghină,</t>
  </si>
  <si>
    <r>
      <rPr>
        <i/>
        <sz val="10"/>
        <color indexed="8"/>
        <rFont val="Arial Narrow"/>
        <family val="2"/>
      </rPr>
      <t>Ant Colony Optimization for Logistic Regression and Its Application to Wine Quality Assessment</t>
    </r>
    <r>
      <rPr>
        <sz val="10"/>
        <color indexed="8"/>
        <rFont val="Arial Narrow"/>
        <family val="2"/>
      </rPr>
      <t>, Proceedings of the International IEEEAM Conference on Mathematical, Models for Engineering Science (MMES'10), Tenerife, Spain, vol. I, pp. 195-200, ISBN: 978-960-474-252-3, November 30 - December 2, 2010</t>
    </r>
  </si>
  <si>
    <t>Cengiz Kahraman, Seda Yanık, 
Intelligent Decision Making Techniques in Quality Management: A Literature Review, Volume 97 of the series Intelligent Systems Reference , Library pp 1-22, Ian 2016</t>
  </si>
  <si>
    <t>http://link.springer.com/chapter/10.1007%2F978-3-319-24499-0_1</t>
  </si>
  <si>
    <t>Victor-Emil Neagoe, Mihai Neghina, Mihai Datcu</t>
  </si>
  <si>
    <r>
      <t xml:space="preserve">“Neural network techniques for automated land-cover change detection in multispectral satellite time series imagery”, </t>
    </r>
    <r>
      <rPr>
        <sz val="10"/>
        <color indexed="8"/>
        <rFont val="Arial Narrow"/>
        <family val="2"/>
      </rPr>
      <t>International Journal of Mathematical Models and Methods in Applied Sciences, vol 6, pp.130-139, 2012</t>
    </r>
  </si>
  <si>
    <t xml:space="preserve">  Garcia Braga, Jose Renato; Conte, Gianpaolo; Doherty, Patrick; Campos Velho, Haroldo Fraga
Use of Artificial Neural Networks for Automatic Categorical Change Detection in Satellite Imagery, 4th Conference of Computational Interdisciplinary Sciences (CCIS 2016), São José dos Campos, São Paulo, Brazil, November 7-10, 2016</t>
  </si>
  <si>
    <t>http://liu.diva-portal.org/smash/record.jsf?pid=diva2%3A1040067&amp;dswid=-5765</t>
  </si>
  <si>
    <r>
      <t>Victor-Emil Neagoe, Catalina-Elena Neghina, Lorenzo Bruzzone, Francesca Bovolo</t>
    </r>
    <r>
      <rPr>
        <i/>
        <sz val="10"/>
        <color indexed="8"/>
        <rFont val="Arial Narrow"/>
        <family val="2"/>
      </rPr>
      <t xml:space="preserve">, </t>
    </r>
  </si>
  <si>
    <r>
      <t xml:space="preserve">“Ant Colony Optimization band selection for classification of multispectral Earth observation imagery”, </t>
    </r>
    <r>
      <rPr>
        <sz val="10"/>
        <color indexed="8"/>
        <rFont val="Arial Narrow"/>
        <family val="2"/>
      </rPr>
      <t>Proceedings of the 2014 conference on Big Data from Space (BiDS), Frascati, Italia, pp. 291-294, ISBN: 9789279432521, 12-14 Nov, 2014</t>
    </r>
  </si>
  <si>
    <t xml:space="preserve">Belehaki, Anna; James, Sarah; Hapgood, Mike, 
The ESPAS e-infrastructure: Access to data from near-Earth space
Advances in Space Research, Volume 58, Issue 7, p. 1177-1200
10/2016
Elsevier
</t>
  </si>
  <si>
    <t>http://adsabs.harvard.edu/abs/2016AdSpR..58.1177B</t>
  </si>
  <si>
    <t>NED University Journal of Research – Applied Sciences, ISSN 1023-3873, NED University of Engineering and Technology, Karachi, Pakistan</t>
  </si>
  <si>
    <t>http://www.neduet.edu.pk/NED-Journal/ediBoard.html</t>
  </si>
  <si>
    <t>The journal is indexed in the following scientific databases (BDI): INSPEC, ProQuest, EBSCO, Engineering Research Database, Library of Congress, British Library etc., see http://www.neduet.edu.pk/NED-Journal/Info.html</t>
  </si>
  <si>
    <r>
      <t xml:space="preserve">Editor asociat ("Editorial Board Member"); din anul 2015 exercit aceasta functie, fiind singurul roman membru in </t>
    </r>
    <r>
      <rPr>
        <i/>
        <sz val="10"/>
        <rFont val="Arial Narrow"/>
        <family val="2"/>
      </rPr>
      <t>Editorial Board</t>
    </r>
  </si>
  <si>
    <t>400/200</t>
  </si>
  <si>
    <t>Revista de politica stiintei si scientometrie – serie noua, ISSN-L 1582-1218</t>
  </si>
  <si>
    <t>http://rpss.inoe.ro/</t>
  </si>
  <si>
    <t>cotata CNCSIS B+ cf. http://uefiscdi.gov.ro/UserFiles/File/Indicatorul%20IC6%20-%20Prezentare/Reviste%20B_B+.pdf; Indexata in BDI SCIPIO – Scientific Publishing and Information Online, v. http://www.scipio.ro/web/revista-de-politica-a-stiintei-si-scientometrie</t>
  </si>
  <si>
    <t>Editor asociat; din anul 2012 pana in prezent</t>
  </si>
  <si>
    <t xml:space="preserve">Buletinul Institutului Politehnic din Iaşi, Automatic Control and Computer Science Section </t>
  </si>
  <si>
    <t>http://www.ace.tuiasi.ro/index.php?page=678</t>
  </si>
  <si>
    <t>Zentralblatt; Copernicus; CNCSIS B+</t>
  </si>
  <si>
    <t>Editor asociat; din anul 2010 pana in prezent</t>
  </si>
  <si>
    <t>Journal of Electrical Engineering, Electronics, Control and Computers Science – JEEECCS, v. http://jeeeccs.net/index.php/journal/about/editorialBoardStatic</t>
  </si>
  <si>
    <t>http://jeeeccs.net/index.php/journal/about/editorialBoardStatic</t>
  </si>
  <si>
    <t>Google Scholar; Copernicus</t>
  </si>
  <si>
    <t>Editor asociat; din anul 2015 pana in prezent</t>
  </si>
  <si>
    <t>VINTAN MARIA</t>
  </si>
  <si>
    <t>Opinii în legătură cu semnificația unor expresii utilizare în domeniul protecției juridice a creației intelectuale</t>
  </si>
  <si>
    <r>
      <rPr>
        <b/>
        <sz val="10"/>
        <rFont val="Arial Narrow"/>
        <family val="2"/>
      </rPr>
      <t>Tarnu L.I.,</t>
    </r>
    <r>
      <rPr>
        <sz val="10"/>
        <rFont val="Arial Narrow"/>
        <family val="2"/>
      </rPr>
      <t xml:space="preserve"> Bodoașcă T</t>
    </r>
  </si>
  <si>
    <t>Revista Română de Dreptul Proprietății Intelectuale</t>
  </si>
  <si>
    <t>XIII</t>
  </si>
  <si>
    <t>4(49)</t>
  </si>
  <si>
    <t>1584-7241</t>
  </si>
  <si>
    <t>272-280</t>
  </si>
  <si>
    <t>Discuții în legătură cu unele aspecte juridice ale contractului de cesiune a drepturilor patrimoniale de autor în reglemtarea Legii nr. 8/1996 privind dreptul  de autor și drepturile conexe</t>
  </si>
  <si>
    <r>
      <rPr>
        <b/>
        <sz val="10"/>
        <rFont val="Arial Narrow"/>
        <family val="2"/>
      </rPr>
      <t xml:space="preserve">Tarnu L.I., </t>
    </r>
    <r>
      <rPr>
        <sz val="10"/>
        <rFont val="Arial Narrow"/>
        <family val="2"/>
      </rPr>
      <t>Bodoașcă T. Grăjdeanu V.</t>
    </r>
  </si>
  <si>
    <t>Dreptul</t>
  </si>
  <si>
    <t>XXVII</t>
  </si>
  <si>
    <t>1018-0435</t>
  </si>
  <si>
    <t>16-22</t>
  </si>
  <si>
    <t>Copernicus, Izum, Suweco</t>
  </si>
  <si>
    <t>journals.indexcopernicus.com</t>
  </si>
  <si>
    <t>Contributii la studiul reglementarilor legale privind notiunea, conditiile de fond si motivele de refuz sau de nulitate a inregistrarii marcii</t>
  </si>
  <si>
    <r>
      <rPr>
        <b/>
        <sz val="10"/>
        <rFont val="Arial Narrow"/>
        <family val="2"/>
      </rPr>
      <t>Tarnu L.I.,</t>
    </r>
    <r>
      <rPr>
        <sz val="10"/>
        <rFont val="Arial Narrow"/>
        <family val="2"/>
      </rPr>
      <t xml:space="preserve"> Bodoașcă T.</t>
    </r>
  </si>
  <si>
    <t>32-37</t>
  </si>
  <si>
    <t>Regarding intellectual property policies in universities and research centres</t>
  </si>
  <si>
    <t>Țîțu, M., Oprean, C., Răulea, Andreea</t>
  </si>
  <si>
    <t>pag. 235-243</t>
  </si>
  <si>
    <t>EBSCO; ULRICH's Periodicals Directory, Copernicus; Cabell's Directories; Polska Bibliografia Naukowa</t>
  </si>
  <si>
    <t>http://www.rmee.org/60engleza.htm</t>
  </si>
  <si>
    <t>America the space of management excellence – review</t>
  </si>
  <si>
    <t>Țîțu, M</t>
  </si>
  <si>
    <t>pag. 411-417</t>
  </si>
  <si>
    <t>The Role of Universities in the Knowledge Based Society</t>
  </si>
  <si>
    <t>Răulea, Andreea, Oprean, C., Țîțu, M.</t>
  </si>
  <si>
    <r>
      <t>The 22</t>
    </r>
    <r>
      <rPr>
        <vertAlign val="superscript"/>
        <sz val="10"/>
        <color indexed="8"/>
        <rFont val="Arial Narrow"/>
        <family val="2"/>
      </rPr>
      <t>nd</t>
    </r>
    <r>
      <rPr>
        <sz val="10"/>
        <color indexed="8"/>
        <rFont val="Arial Narrow"/>
        <family val="2"/>
      </rPr>
      <t xml:space="preserve"> International Conference – “THE KNOWLEDGE-BASED ORGANIZATION”, KBO 2016, 9-11 iunie 2016, Sibiu, Secțiunea Management, In: The Knowledge Based Organization Conference Proceeding 1, Editura Academia Forțelor Terestre “Nicolae Bălcesu” Sibiu 2016</t>
    </r>
  </si>
  <si>
    <t>ISSN 1843-682X, ISBN 978-973-153-245-5</t>
  </si>
  <si>
    <t>pag. 232-237</t>
  </si>
  <si>
    <t>Baidu Scholar; Celdes; CNKI Scholar (China National Knowledge Infrastructure); CNPIEC; EBSCO; EBSCO Discovery Service; Google Scholar; J-Gate; JournalTOCs; KESLI-NDSL (Korean National; Discovery for Science Leaders); Naviga (Softweco); Primo Central (ExLibris); ReadCube; ResearchGate; Summon (Serials Solutions/ProQuest); TDOne (TDNet); WanFang Data; WorldCat (OCLC)</t>
  </si>
  <si>
    <t>http://true1.armyacademy.ro/</t>
  </si>
  <si>
    <t>Concepts and principles regarding the innovative revolution in education</t>
  </si>
  <si>
    <t>Țîțu, M.</t>
  </si>
  <si>
    <t>”Cadet INOVA’16” Sibiu, 14-16 Aprilie 2016, In: Catalogul oficial al Salonului  ”Cadet INOVA”, BULETIN ȘTIINȚIFIC SUPLIMENT "Cercetări și inovații în viziunea tinerilor cercetători", Editura Academia Forțelor Terestre “Nicolae Bălcescu” Sibiu 2016</t>
  </si>
  <si>
    <t>ISSN 2501 - 3157, ISSN - L 2501 - 3157</t>
  </si>
  <si>
    <t>pag. 28-40</t>
  </si>
  <si>
    <t>EBSCO, ProQuest</t>
  </si>
  <si>
    <t>http://37.251.151.82/inova/index.php/ro/organizare/catalog/catalog-inova-16</t>
  </si>
  <si>
    <t>9-th International Conference on Educational Data Mining and Science, June 29 - July 2, 2016, Raleigh, North Carolina, USA</t>
  </si>
  <si>
    <t>iulie (am elaborat 5 recenzii stiintifice pentru aceasta conferinta, fapt dovedibil prin accesarea contului personal de pe http://easychair.org/)</t>
  </si>
  <si>
    <t>http://www.educationaldatamining.org/EDM2016/committees.html</t>
  </si>
  <si>
    <t>Grid and P2P Distributed Infrastructure for Intelligent Networking and Collaborative Systems, co-organizing the track with the INCoS-2016 conference, Technical University of Ostrava, Czech Republic, September 2 - 4, 2016</t>
  </si>
  <si>
    <t>http://voyager.ce.fit.ac.jp/conf/incos/2016/committees.html</t>
  </si>
  <si>
    <t>7-th International Workshop on Autonomic Distributed Systems (ADiS 2016), in conjunction with CISIS-2016 conference, Fukuoka, Japan, July 6th - July 8th, 2016</t>
  </si>
  <si>
    <t>http://adis.hpc.pub.ro/people/</t>
  </si>
  <si>
    <t>2016 International Symposium on INnovations in Intelligent SysTems and Applications (INISTA), 2-5 August 2016, in Sinaia, Romania</t>
  </si>
  <si>
    <t>aug. (am elaborat 1 recenzii stiintifice pentru aceasta conferinta, fapt dovedibil prin accesarea contului personal de pe http://easychair.org/)</t>
  </si>
  <si>
    <t>http://www.software.ucv.ro/inista/pc.html</t>
  </si>
  <si>
    <t>2nd Workshop on Tools and Technologies in Statistics, Machine Learning and Information Retrieval for Educational Data Mining - "SMLIR", in conjunction with the 12-th IFIP International Conference on Artificial Intelligence Applications and Innovations (AIAI 2016), 16-18 September Thessaloniki, Greece</t>
  </si>
  <si>
    <t>https://sites.google.com/site/smlir2016aiai/home-1</t>
  </si>
  <si>
    <t>9-th International Conference on Knowledge Science, Engineering and Management (KSEM 2016), University of Passau, Germany, 5-8 October 2016</t>
  </si>
  <si>
    <t>oct. (am elaborat 4 recenzii stiintifice pentru aceasta conferinta, fapt dovedibil prin accesarea contului personal de pe http://easychair.org/)</t>
  </si>
  <si>
    <t>http://ksem2016.org/wordpress/general-information/program-committee/</t>
  </si>
  <si>
    <t>Third International Workshop on Multi-Objective Many-Core Design (MOMAC 2016), held in conjunction with ARCS 2016, Nuremberg, Germany, April 4-6, 2016</t>
  </si>
  <si>
    <t>aprilie (am elaborat 4 recenzii stiintifice pentru aceasta conferinta, fapt dovedibil prin accesarea contului personal de pe http://easychair.org/)</t>
  </si>
  <si>
    <t>https://www12.cs.fau.de/momac/index.html#comittee</t>
  </si>
  <si>
    <t>11-th IEEE International Symposium on Applied Computational Intelligence and Informatics - SACI 2016, Timisoara, Romania, May 12-14 2016</t>
  </si>
  <si>
    <t>v. http://conf.uni-obuda.hu/saci2016/committees.html, v. https://www.researchgate.net/publication/306063769_Electric_vehicles'_battery_parameter_tolerances_analysis_by_fuzzy_logic</t>
  </si>
  <si>
    <t>Future Technologies Conference (FTC) 2016, San Francisco, United States, 6-7 December 2016</t>
  </si>
  <si>
    <t>v. http://www.saiconference.com/FTC2016/Committees; The conference management system is available at: https://cmt3.research.microsoft.com/FTC2016/ (5 reviews)</t>
  </si>
  <si>
    <t xml:space="preserve">International Symposium on Intelligent and Distributed Computing (IDC 2016), Paris, France, October 10-12 2016 </t>
  </si>
  <si>
    <t>oct. (am elaborat 1 recenzii stiintifice pentru aceasta conferinta, fapt dovedibil prin accesarea contului personal de pe http://easychair.org/)</t>
  </si>
  <si>
    <t>http://idc2016.lip6.fr/committees.html</t>
  </si>
  <si>
    <t>12th International Conference on Intelligent Computer Communication and Processing (ICCP 2016), Cluj-Napoca, September 8 - 10 2016</t>
  </si>
  <si>
    <t>sept. (am elaborat 4 recenzii stiintifice pentru aceasta conferinta, fapt dovedibil prin accesarea contului personal de pe http://easychair.org/)</t>
  </si>
  <si>
    <t>v. http://www.iccp.ro/iccp2016/index.php/program-committee.html</t>
  </si>
  <si>
    <t>The 9-th International Conference on Dependability, July 24 - 28, 2016 - Nice, France</t>
  </si>
  <si>
    <t>v. http://www.iaria.org/conferences2016/ComDEPEND16.html</t>
  </si>
  <si>
    <t>The 9-th International Conference on Database Theory and Application (DTA 2016), Jeju Island, Korea, December 21-23, 2016</t>
  </si>
  <si>
    <t>v. http://www.conferen.org/DTA2016/comm.php</t>
  </si>
  <si>
    <t>The 6-th International Conference on Electronics, Communications and Networks (CECNet 2016), Macau, China, December 11-14, 2016</t>
  </si>
  <si>
    <t>v. http://www.cecnetconf.org/CommitteePrograms.html</t>
  </si>
  <si>
    <t>2-nd International KEYSTONE Conference, IKC 2016, Cluj-Napoca Romania, 8-9 September 2016</t>
  </si>
  <si>
    <t>sept. (am elaborat 2 recenzii stiintifice pentru aceasta conferinta, fapt dovedibil prin accesarea contului personal de pe http://easychair.org/)</t>
  </si>
  <si>
    <t>v. http://www.keystone-cost.eu/ikc2016/research.php (in meniul Conference/Structure - Research Track)</t>
  </si>
  <si>
    <t>12th ACM/IEEE International Symposium on Nanoscale Architectures (NANOARCH 2016), Beijing, China, July 18-20, 2016</t>
  </si>
  <si>
    <t>iulie (am elaborat 2 recenzii stiintifice pentru aceasta conferinta, fapt dovedibil prin accesarea contului personal de pe http://easychair.org/)</t>
  </si>
  <si>
    <t>v. http://www.nanoarch.org/16/committee.html</t>
  </si>
  <si>
    <t>International Conference on Digital Technologies, and Innovation for Science and Society (ICDISS), Bangkok, Thailand, July 01-03, 2016</t>
  </si>
  <si>
    <t>v. http://dirf.org/icdtss/program-committees/</t>
  </si>
  <si>
    <t>International Conference on Advanced Science and Technology (AST), Haikou, China, January 13-16 2016</t>
  </si>
  <si>
    <t>ian.</t>
  </si>
  <si>
    <t>v. http://www.conferen.org/AST2016/, http://onlinepresent.org/proceedings/vol121_2016/Organization.pdf</t>
  </si>
  <si>
    <t>The 4th International Conference on Computer Applications in Education (ICCAE), Yichang, China, September 17-18 2016</t>
  </si>
  <si>
    <t>v. http://www.as-se.org/conf/iccae2016/TPC.html</t>
  </si>
  <si>
    <t>10th IEEE 2016 International Conference on Open Source Systems &amp; Technologies, ICOSST 2016, Lahore, Pakistan, 15-17 December 2016</t>
  </si>
  <si>
    <t>v. http://icosst.kics.edu.pk/2016/main/tech_prog</t>
  </si>
  <si>
    <t>The 29-th International Conference on the Architecture of Computing Systems (ARCS 2016), Nurnberg, Germany</t>
  </si>
  <si>
    <t>febr. am elaborat 6 recenzii stiintifice pentru aceasta conferinta, fapt dovedibil prin accesarea contului personal de pe http://easychair.org/)</t>
  </si>
  <si>
    <t xml:space="preserve">v. http://www3.cs.fau.de/arcs2016/committees.php </t>
  </si>
  <si>
    <t>10-th edition of HiPerGRID, Special Session on High Performance Grid Middleware, in conjunction with ICCP 2016, September 8 – 10, 2016, Cluj-Napoca, Romania</t>
  </si>
  <si>
    <t>v. http://hipergrid.hpc.pub.ro/?page_id=27</t>
  </si>
  <si>
    <t>ACM Transactions on Embedded Computing Systems (cotată TR WoS), ISSN:1539-9087 (recenzie articol TECS-2016-0144 „Integer Melody Search based DSE for MPSoCs”, 2016; primit e-mail 1 octombrie 2016 in acest sens, de la Prof. Aviral Shrivastava Associate Editor, Transactions on Embedded Computing Systems, avirals@gmail.com; la cerere pot arata si recenzia - v. fisierul .ZIP anexat)</t>
  </si>
  <si>
    <t>v. http://tecs.acm.org/</t>
  </si>
  <si>
    <t>Referent stiintific al revistei (reviewer)</t>
  </si>
  <si>
    <t>IEEE International Conference on Intelligent Computer Communication and Processing, Cluj-Napoca</t>
  </si>
  <si>
    <t>http://www.iccp.ro/iccp2016/index.php/program-committee.html</t>
  </si>
  <si>
    <t>nternational Conference on Advancements of Medicine and Health Care through Technology MediTech Cluj-Napoca</t>
  </si>
  <si>
    <t>http://www.meditech.utcluj.ro/program-comittees/</t>
  </si>
  <si>
    <t>15-th RoEduNet International Conference - Networking in Education and Research, University Politehnica Bucharest</t>
  </si>
  <si>
    <t>Semptembrie</t>
  </si>
  <si>
    <t>http://conference.roedu.net/index.php/roedunetconf/2016</t>
  </si>
  <si>
    <t>Third International Symposium on Computer Vision and the Internet (VisionNet’15), India.</t>
  </si>
  <si>
    <t>http://acn-conference.org/visionnet2016/committee.html</t>
  </si>
  <si>
    <t>The 10th International Conference on Knowledge Science, Engineering and Management (KSEM2017)
August 19-20, 2017, Melbourne, Australia</t>
  </si>
  <si>
    <t>http://www.ksem2017.conferences.academy/program_committee.html</t>
  </si>
  <si>
    <t>Zamfirescu Bala-Constantin</t>
  </si>
  <si>
    <t>The Twelfth International Conference on Autonomic and Autonomous Systems, Portugalia</t>
  </si>
  <si>
    <t>Iunie</t>
  </si>
  <si>
    <t>https://www.iaria.org/conferences2016/ICAS16.html</t>
  </si>
  <si>
    <t xml:space="preserve">8th International Conference on Computational Collective Intelligence, Grecia </t>
  </si>
  <si>
    <t>https://conferences.cwa.gr/iccci2016/index.html</t>
  </si>
  <si>
    <t>8th Asian Conference on Intelligent Information and Database Systems, Vietnam</t>
  </si>
  <si>
    <t>https://aciids.pwr.edu.pl/2016/</t>
  </si>
  <si>
    <t>Chantrapornchai, C., Kaegjing, A., Srakaew, S., Piyanuntcharatsr, W., &amp; Krakhaeng, S., Utilizing Architecture Aspects for in Data Mining for Computer System Design, Intelligent Multidimensional Data Clustering and Analysis, ISBN: 9781522517764, 225, Release Date: November, 2016, v.  http://scholar.google.com/scholar?start=10&amp;hl=ro&amp;as_sdt=0,5&amp;sciodt=0,5&amp;cites=11502825916663794276&amp;scipsc= (pt. B25); (BDI IGI Global)</t>
  </si>
  <si>
    <t>Vintan L, Gellert A.</t>
  </si>
  <si>
    <t>Al-Molegi, A., Jabreel, M., &amp; Ghaleb, B., STF-RNN: Space Time Features-based Recurrent Neural Network for Predicting People Next Location, 2016 IEEE Symposium Series on Computational Intelligence (SSCI 2016) December 6-9, 2016, Athens, Greece, v. https://pdfs.semanticscholar.org/5d74/aa402157c0732e70b8c63d7efc0e645406ad.pdf (IEEE)</t>
  </si>
  <si>
    <t>Vintan L., Gellert A.</t>
  </si>
  <si>
    <t>VINȚAN L., GELLERT A., UNGERER T., PETZOLD J. – Person Movement Prediction Using Neural Networks, KI 2004 Proceedings Workshop on Modelling and Retrieval of Context, University of Ulm, Germany, ISSN 1613-0073, September 20th -21st 2004</t>
  </si>
  <si>
    <t>Michiel Creve, Design of a framework for the automatic detection of context on the Android platform, MSc Thesis, Gent University, 2016, v. http://lib.ugent.be/fulltxt/RUG01/002/300/610/RUG01-002300610_2016_0001_AC.pdf</t>
  </si>
  <si>
    <t>Google Scholar</t>
  </si>
  <si>
    <t>Vintan L., Florea A.</t>
  </si>
  <si>
    <t>Advanced techniques for improving indirect branch prediction accuracy, Proceedings of the European Conference on Modelling and Simulation (formerly referred to as ESM 2005), pp. 750-759, ISBN 1-84233-112-4 (set) / ISBN 1-84233-113-2 (CD), Riga, Latvia, June 1st – 4th, 2005</t>
  </si>
  <si>
    <t xml:space="preserve">Kothari, K. N., Morrow, M. W., Dieffenderfer, J. N., McIlvaine, M. S., Stempel, B. M., &amp; Streett, D. E. (2016). Multi level indirect predictor using confidence counter and program counter address filter scheme, U.S. Patent No. 9,477,478. Washington, DC: U.S. Patent and Trademark Office, v. http://www.google.com/patents/US9477478 </t>
  </si>
  <si>
    <t xml:space="preserve">GELLERT A., VINȚAN L. – Person Movement Prediction Using Hidden Markov Models, Studies in Informatics and Control, Vol. 15, No. 1, pp. 17-30, ISSN: 1220-1766, National Institute for Research and Development in Informatics, Bucharest, March 2006 </t>
  </si>
  <si>
    <t>Ryan, C., Occupant location prediction in smart buildings using association rule mining, PhD Thesis, National University of Ireland, Cork, April 2016, v. https://cora.ucc.ie/bitstream/handle/10468/2583/Corrected%20Thesis%20as%20Submitted.pdf?sequence=1&amp;isAllowed=y</t>
  </si>
  <si>
    <t>Vintan L., Gellert A</t>
  </si>
  <si>
    <t xml:space="preserve">Morariu D., Vintan L. </t>
  </si>
  <si>
    <t xml:space="preserve">D. MORARIU, L. VINȚAN, V. TRESP - Meta-classification using SVM classifiers for Text Document, Proceedings of XV International Conference on Computer and Information Science and Engineering, pp. 222-227, October 22-24, 2006, Barcelona, Spain, CISE 2006, ISBN: 975-00803-4-3 </t>
  </si>
  <si>
    <t xml:space="preserve">A Koromyslova, M Semenkina and R Sergienko - Feature Selection for Natural Language Call Routing Based on Self-Adaptive Genetic Algorithm, V International Workshop on Mathematical Models and their Applications, 7–9 November 2016, doi:10.1088/1757-899X/173/1/012008, Krasnoyarsk, Russia, v. http://iopscience.iop.org/article/10.1088/1757-899X/173/1/012008/pdf </t>
  </si>
  <si>
    <t>Pecev, Predrag, Miloš Racković, and Miodrag Ivković, A system for deductive prediction and analysis of movement of basketball referees, Multimedia Tools and Applications: pp. 1-28, ISSN 1380-7501, DOI 10.1007/s11042-015-2938-1, 75(23) December 2016, v. http://link.springer.com/article/10.1007/s11042-015-2938-1</t>
  </si>
  <si>
    <t>Perieanu V., et al, ABOUT SCIENTIFIC MATERIAL IN DENTAL MEDICINE -BETWEEN CONVENIENCE AND CARELESSNESS - PRELIMINARY STUDY, Acta Medica Transilvanica, 21(4), 2016, v. http://www.amtsibiu.ro/Arhiva/2016/Nr4-en/Perieanu.pdf</t>
  </si>
  <si>
    <t>http://cercetare.ulbsibiu.ro/NoapteaCercetatorilor/ProgramNC2016.pdf</t>
  </si>
  <si>
    <t>iREAD - Infrastructure and  integrated tools for personalized learning of reading skill                    (Grant Agreement 731724 / 2016)</t>
  </si>
  <si>
    <t>EC | H2020 | IA   Call H2020-ICT-2016-2017</t>
  </si>
  <si>
    <t>Florea Adrian,                   Sima Nicolae-Dorin, Bogdan Mihai</t>
  </si>
  <si>
    <t>http://cordis.europa.eu/project/rcn/206172_en.html</t>
  </si>
  <si>
    <t>MANUFACTURING OPTIMIZATION FOR AN AUTOMOTIVE DRIVE TRAIN COMPONENT - Call 2</t>
  </si>
  <si>
    <t>CloudFlow Open Call 2, 7th Framework Programme, FP7</t>
  </si>
  <si>
    <t>Manager Proiect ULBS: Bogdan-Constantin Pirvu</t>
  </si>
  <si>
    <t>Pirvu - 200, Butean - 200, Zamfirescu - 100</t>
  </si>
  <si>
    <t>http://www.eu-cloudflow.eu/</t>
  </si>
  <si>
    <t>Cyber-physical Production Systems for Adaptive Manufacturing</t>
  </si>
  <si>
    <t>H2020, CPSE Labs - 15GERS 003</t>
  </si>
  <si>
    <t>Manager Proiect ULBS: Butean Vasile-Alexandru</t>
  </si>
  <si>
    <t>Butean - 200, Pirvu - 200, Zamfirescu - 100</t>
  </si>
  <si>
    <t>http://www.cpse-labs.eu/</t>
  </si>
  <si>
    <t>Integrated product-production co-simulation for cyber-physical production system</t>
  </si>
  <si>
    <t>H2020, CPSE Labs - 16UK GERS 01</t>
  </si>
  <si>
    <t>Manager Proiect ULBS: Zamfirescu Bala-Constantin</t>
  </si>
  <si>
    <t>Zamfirescu - 225 Pirvu - 225; Butean - 50</t>
  </si>
  <si>
    <t xml:space="preserve">Dezvoltarea sistemelor socio-fizico-cibernetice pe baza Internetului Lucrurilor în fabrica viitorului (DiFiCIL) </t>
  </si>
  <si>
    <t>Acțiune 1.1.4: Atragerea de personal cu competențe avansate din strainatate</t>
  </si>
  <si>
    <t>Director Proiect: 
Bogdan-Constantin Pirvu</t>
  </si>
  <si>
    <t>Zamfirescu - 20 Pirvu - 50 Butean - 20 - Petruse 10</t>
  </si>
  <si>
    <t>http://www.poc.research.gov.ro/</t>
  </si>
  <si>
    <t>Optimizarea tehnologiilor ICT pentru Marquardt GmbH prin dezvoltarea unei tranzacții SAP de planificare a producției, procesare algoritmică și transfer de cunoaștere</t>
  </si>
  <si>
    <t>Bridge Grant PN-III-P2-2.1-BG-2016</t>
  </si>
  <si>
    <t>Kifor C., Dumitrascu D.</t>
  </si>
  <si>
    <t>http://uefiscdi.gov.ro/userfiles/file/PNCDI%20III/P2_Cresterea%20competitivitatii%20economiei%20romanesti/Pachet%20de%20informatii%20BG/Rezultate%20finale/BG%20-%20Rezultate%20finale%20TIC%20SI%20COMUNICATII.pdf</t>
  </si>
  <si>
    <t>Sep</t>
  </si>
  <si>
    <t>Orizont 2020: ”Infrastructure and integrated tools for personalized learning of reading skill” (iREAD), nr. 731724, Buget ULBS 192725 Euro.</t>
  </si>
  <si>
    <t>H2020-ICT-2016-2017, Topic Topic ICT-22-2016, 2016-2017</t>
  </si>
  <si>
    <t xml:space="preserve">iREAD - Infrastructure and integrated tools for personalized learning of reading skill
</t>
  </si>
  <si>
    <t>EC | H2020 | IA Call H2020-ICT- 2016-2017
(Grant Agreement 731724 / 2016)</t>
  </si>
  <si>
    <t>Ioan P. MIHU</t>
  </si>
  <si>
    <t>Mihai BOGDAN          Adrian FLOREA         Dorin SIMA</t>
  </si>
  <si>
    <t>INSTEP - Platformă stigmergică pentru localizare indoor</t>
  </si>
  <si>
    <t>PN-III-P2-2.1-PTE-2016-0005</t>
  </si>
  <si>
    <t>Gellert Arpad (coordonator din partea ULBS)</t>
  </si>
  <si>
    <t>Gellert Arpad (coordonator), Zamfirescu Constantin, Brad Remus, Butean Alexandru</t>
  </si>
  <si>
    <t>http://old.uefiscdi.ro/userfiles/file/Inovare/Transfer%20la%20operatorul%20economic/Proces%20evaluare/Rezultate%20finale/Rezultate_finale_PTE_1.pdf</t>
  </si>
  <si>
    <t>PNCDI III &gt; P2 - Cresterea competitivitatii economiei romanesti prin CDI</t>
  </si>
  <si>
    <t>Proiect experimental - demonstrativ - PED</t>
  </si>
  <si>
    <t>Neghină Cătălina
Neghină Mihai
Bănăduc Doru
Bănăduc Angela</t>
  </si>
  <si>
    <t>http://old.uefiscdi.ro/userfiles/file/PNCDI%20III/P2_Cresterea%20competitivitatii%20economiei%20romanesti/Pachet%20de%20informatii%20PED/Rezultate%20preliminarii/D3_Energie(2).pdf</t>
  </si>
  <si>
    <t>INSTEP – Platformă stigmergică pentru localizare indoor</t>
  </si>
  <si>
    <t>PN-III-CERC-CO-PTE-2016</t>
  </si>
  <si>
    <t>Director Proiect: 
Arpad Gellert</t>
  </si>
  <si>
    <t>Gellert - 50; Butean-50</t>
  </si>
  <si>
    <t>uefiscdi.ro</t>
  </si>
  <si>
    <t>„A Mobile Platform for Environmental Monitoring”, Contract Nr. 3/07.07.2016, COD: 16-SEE-PCB-RO SIBIU01 / 01</t>
  </si>
  <si>
    <t>EEA Grants, Programul de Burse si Cooperare Institutionala .Mecanismul Financiar SEE Proiecte de cooperare bilaterala de mica anvergura – fondul bilateral</t>
  </si>
  <si>
    <t>Hodorogea Ovidiu</t>
  </si>
  <si>
    <t>http://www.see-burse.ro/docs/Lista_selectie_PC_17.06.2016.pdf</t>
  </si>
  <si>
    <t xml:space="preserve">Classification in more than two classes </t>
  </si>
  <si>
    <t>Daniel VOLOVICI</t>
  </si>
  <si>
    <t>http://magazines.ulbsibiu.ro/ijasitels/</t>
  </si>
  <si>
    <t>Vo. 6/
No. 2</t>
  </si>
  <si>
    <t>imperialist competitiv algorithm with variable parameters to determine the global minimum of functions with several arguments</t>
  </si>
  <si>
    <t>Modelling and development of intelligent systems</t>
  </si>
  <si>
    <t>http://conferences.ulbsibiu.ro/mdis/2015/</t>
  </si>
  <si>
    <t>40...50</t>
  </si>
  <si>
    <t>2067-3965</t>
  </si>
  <si>
    <t>Olimnpiada Nationala de Informatica</t>
  </si>
  <si>
    <t>membru subcomisia pentur clasa a ix-a</t>
  </si>
  <si>
    <t>http://oni2016craiova.ro/index.php</t>
  </si>
  <si>
    <t>Using WEKA framework in document classification</t>
  </si>
  <si>
    <t>CREŢULESCU Radu G., MORARIU Daniel I., BREAZU Macarie</t>
  </si>
  <si>
    <t>The 7th INTERNATIONAL CONFERENCE on Information  Science  and  Information  Literacy, Sibiu, Romania
http://bcu.ulbsibiu.ro/conference2016/index.html</t>
  </si>
  <si>
    <t>2067-9882</t>
  </si>
  <si>
    <t>R. CRETULESCU, D. MORARIU, M. BREAZU</t>
  </si>
  <si>
    <t>The 7th  international conference on Information Science and Information Literacy</t>
  </si>
  <si>
    <t>-</t>
  </si>
  <si>
    <t>Antropologie si provocari educationale in lumea schimbatoare a muncii</t>
  </si>
  <si>
    <t>Torok Francisc, Ana Raluca</t>
  </si>
  <si>
    <t>Simpozionul Silele Frabcisc I. Rainer, Antropologie si educatie, Filiala Sibiu a Societatii Academice de Antropologie, http://www.antropology.ro/asociatia.html</t>
  </si>
  <si>
    <t>2392-909X</t>
  </si>
  <si>
    <t>Antropologia multidisciplinara si spiritul muncii</t>
  </si>
  <si>
    <t>136-138</t>
  </si>
  <si>
    <t>Automatic retrieval and classification of short texts from web sites</t>
  </si>
  <si>
    <t>Pitic Antoniu Gabriel, Pitic Elena Alina, Ghena Razvan, Bucur Calin</t>
  </si>
  <si>
    <t>The 7th  international conference on Information Science and Information Literacy, http://bcu.ulbsibiu.ro/conference2016/index.html</t>
  </si>
  <si>
    <t>Deutsche Forschungszentrum für Künstliche Intelligenz GmbH (DFKI)/Cercetator invitat</t>
  </si>
  <si>
    <t>intregul an</t>
  </si>
  <si>
    <t>Badescu Mircea</t>
  </si>
  <si>
    <t>Beju Livia</t>
  </si>
  <si>
    <t>Bibu Marius</t>
  </si>
  <si>
    <t>Bondrea Ioan</t>
  </si>
  <si>
    <t>Borza Sorin</t>
  </si>
  <si>
    <t>Butanescu Remus</t>
  </si>
  <si>
    <t>Cioca Marius</t>
  </si>
  <si>
    <t>Cioca Lucian</t>
  </si>
  <si>
    <t>Cofaru Nicolae</t>
  </si>
  <si>
    <t>Dan Nicoleta</t>
  </si>
  <si>
    <t>Deac Cristian</t>
  </si>
  <si>
    <t>Denes Calin</t>
  </si>
  <si>
    <t>Dumitrascu Danut</t>
  </si>
  <si>
    <t>Fleischer Wiegand</t>
  </si>
  <si>
    <t>Foidas Ioan</t>
  </si>
  <si>
    <t>Gligor Alina</t>
  </si>
  <si>
    <t>Grecu Valentin</t>
  </si>
  <si>
    <t>Inta Marinela</t>
  </si>
  <si>
    <t>Isarie Claudiu</t>
  </si>
  <si>
    <t>Kifor Vasile</t>
  </si>
  <si>
    <t>Lobont Lucian</t>
  </si>
  <si>
    <t>Miricescu Dan</t>
  </si>
  <si>
    <t>Moraru Gina</t>
  </si>
  <si>
    <t>Oleksik Mihaela</t>
  </si>
  <si>
    <t>Petrescu Valentin</t>
  </si>
  <si>
    <t>Pirvu Bogdan</t>
  </si>
  <si>
    <t>Popa Daniela</t>
  </si>
  <si>
    <t>Popescu Liliana</t>
  </si>
  <si>
    <t>Prodea Laurentiu</t>
  </si>
  <si>
    <t>Purcar Carmen</t>
  </si>
  <si>
    <t>Rosca Liviu</t>
  </si>
  <si>
    <t>Rotaru Mihaela</t>
  </si>
  <si>
    <t>Rotaru Ionela</t>
  </si>
  <si>
    <t>Savescu Roxana</t>
  </si>
  <si>
    <t>Simion Carmen</t>
  </si>
  <si>
    <t>Stefanescu Dan</t>
  </si>
  <si>
    <t>Stetiu Mircea</t>
  </si>
  <si>
    <t>Tarnu Lucian</t>
  </si>
  <si>
    <t>Titu Mihail</t>
  </si>
  <si>
    <t>Zerbes Mihai</t>
  </si>
  <si>
    <t>Ciudin Rodica</t>
  </si>
  <si>
    <t>MODELING, SIMULATION AND MANUFACTURING OF DRILL FLUTES</t>
  </si>
  <si>
    <t>Livia Dana Beju, · Dan Paul Brındasu, · Nicolae Calin Mutiu, · Johannes Rothmund</t>
  </si>
  <si>
    <t>Int J Adv Manuf Technol</t>
  </si>
  <si>
    <t>http://link.springer.com/article/10.1007%2Fs00170-015-7710-1</t>
  </si>
  <si>
    <t>DOI 10.1007/s00170-015-7710-1</t>
  </si>
  <si>
    <t>2111–2127</t>
  </si>
  <si>
    <t>2015 -on-line; 2016 revista</t>
  </si>
  <si>
    <t>7 sept. On-line;  apr.2016 revista</t>
  </si>
  <si>
    <t>INNOVATIVE ROUND INSERT FACE-MILLING CUTTER – DESIGN AND VERIFICATION</t>
  </si>
  <si>
    <t>Paul Dan BRÎNDAŞU, Gabriel Vasile ONIŢĂ, Livia Dana BEJU</t>
  </si>
  <si>
    <t>PROCEEDINGS OF THE ROMANIAN ACADEMY, Series A</t>
  </si>
  <si>
    <t xml:space="preserve"> Number 1/2016</t>
  </si>
  <si>
    <t>1454-9069</t>
  </si>
  <si>
    <t>http://www.acad.ro/sectii2002/proceedings/doc2016-1/08-Beju.pdf (https://www.researchgate.net/journal/1454-9069_Proceedings_of_the_Romanian_Academy-Series_A_Mathematics_Physics_Technical_Sciences_Information_Science)</t>
  </si>
  <si>
    <t>57-66</t>
  </si>
  <si>
    <t>apr</t>
  </si>
  <si>
    <t>The Olt River pollution monitoring, using spatialanalysis, analityc hierarchy process and techniquefor order preference by similarity methodsSorin</t>
  </si>
  <si>
    <t>Sorin Borza, Valentin Petrescu</t>
  </si>
  <si>
    <t>Process Safety and Environmental Protection</t>
  </si>
  <si>
    <t>0957-5820</t>
  </si>
  <si>
    <t>http://www.sciencedirect.com/science/article/pii/S0957582016000057</t>
  </si>
  <si>
    <t>http://dx.doi.org/10.1016/j.psep.2016.01.002</t>
  </si>
  <si>
    <t>9-18</t>
  </si>
  <si>
    <t>D. D. Dumitrascu, E. Popovici, N. Vrinceanu, D. Humelnicu, N. Ouerfelli (University of Tunis El Manar), R. I. Prepelita, I. Gradinaru</t>
  </si>
  <si>
    <t>http://scholar.google.com/scholar_url?url=http://jeen.fei.tuke.sk/jeen/index.php/jeen/article/view/366/405&amp;hl=ro&amp;sa=X&amp;scisig=AAGBfm3if7CoHv-dmxbJi24e47tLVEHu-w&amp;nossl=1&amp;oi=scholaralrt ; https://scholar.google.com/scholar?as_ylo=2016&amp;hl=ro&amp;as_sdt=0,5&amp;sciodt=0,5&amp;cites=1414484540748042740&amp;scipsc= ; http://scholar.google.com/scholar?oi=bibs&amp;hl=ro&amp;cites=1414484540748042740&amp;as_sdt=5&amp;as_ylo=2016&amp;as_yhi=2016</t>
  </si>
  <si>
    <t>The Effect of the Dilution Multiple Layers, in the Case of Cladding by Welding</t>
  </si>
  <si>
    <t xml:space="preserve">Semenescu, A; Babis, C; Chivu, O.R; Gligor, M.A  </t>
  </si>
  <si>
    <t>REVISTA DE CHIMIE</t>
  </si>
  <si>
    <t>ISSN: 0034-7752</t>
  </si>
  <si>
    <t>http://apps.webofknowledge.com/full_record.do?product=WOS&amp;search_mode=OneClickSearch&amp;qid=18&amp;SID=Q1pJjDZQiIhhuQIaUjs&amp;page=1&amp;doc=8</t>
  </si>
  <si>
    <t>1555-1557</t>
  </si>
  <si>
    <t>0,183</t>
  </si>
  <si>
    <t>0,956</t>
  </si>
  <si>
    <t>Lubrication of High Speed Ball-Bearings Using Polymer Additives</t>
  </si>
  <si>
    <t>Geaman, V;  Pop, MA;  Radomir, I; Bedo, T;  Florea, B;  Semenescu, A ; Chivu, OR;  Pasare, M ; Gligor, MA</t>
  </si>
  <si>
    <t>http://apps.webofknowledge.com/full_record.do?product=WOS&amp;search_mode=OneClickSearch&amp;qid=34&amp;SID=Q1pJjDZQiIhhuQIaUjs&amp;page=1&amp;doc=1</t>
  </si>
  <si>
    <t>2207-2209</t>
  </si>
  <si>
    <t>Methods of Evaluating the Impact of an Environmental Aspect in Case of a Petrol Processing Companie</t>
  </si>
  <si>
    <t xml:space="preserve">Semenescu, A;  Chivu, OR;  Babis, C;  Apostolescu, Z; Gligor, MA;  Iacobescu, G;     </t>
  </si>
  <si>
    <t>http://apps.webofknowledge.com/full_record.do?product=WOS&amp;search_mode=OneClickSearch&amp;qid=29&amp;SID=Q1pJjDZQiIhhuQIaUjs&amp;page=1&amp;doc=2</t>
  </si>
  <si>
    <t>2375-2378</t>
  </si>
  <si>
    <t>An Ontology to Support Semantic Management of FMEA Knowledge</t>
  </si>
  <si>
    <t>Rehman, Z. (COMSATS Inst Informat Technol, Dept Comp Sci, Abbottabad, Pakistan.), Kifor, C. V.</t>
  </si>
  <si>
    <t>International Journal of Computers, Communications &amp; Control</t>
  </si>
  <si>
    <t>1841-9836  1841-9844</t>
  </si>
  <si>
    <t>http://univagora.ro/jour/index.php/ijccc/search/search?simpleQuery=kifor&amp;searchField=query</t>
  </si>
  <si>
    <t>507 – 521</t>
  </si>
  <si>
    <t>Aug</t>
  </si>
  <si>
    <t>Why T&amp;C Companies Need To Develop Global Strategies? Empirical Evidences on The Influence of Organization’s Global Strategy on Its Competitiveness and Performances</t>
  </si>
  <si>
    <r>
      <t xml:space="preserve">Ştefan S.C., Giurgiu A., Abrudan M.M., </t>
    </r>
    <r>
      <rPr>
        <b/>
        <sz val="10"/>
        <color indexed="8"/>
        <rFont val="Arial Narrow"/>
        <family val="2"/>
      </rPr>
      <t>Miricescu D.</t>
    </r>
    <r>
      <rPr>
        <sz val="10"/>
        <color indexed="8"/>
        <rFont val="Arial Narrow"/>
        <family val="2"/>
      </rPr>
      <t>, Vlăsceanu C.</t>
    </r>
  </si>
  <si>
    <t>Industria Textilă</t>
  </si>
  <si>
    <t>vol. 67</t>
  </si>
  <si>
    <t>nr. 6</t>
  </si>
  <si>
    <t>ISSN 1222-5347</t>
  </si>
  <si>
    <t>http://www.revistaindustriatextila.ro/images/Textila_nr_6_2016_web.pdf</t>
  </si>
  <si>
    <t>pag. 428-433</t>
  </si>
  <si>
    <t xml:space="preserve">AVRIGEAN, E., ȘTEȚIU, M.,  OLEKSIK, M., ȘTEȚIU, A.A., TĂNĂSESCU C., CHICEA R., DURA, H., BOICEAN, A. </t>
  </si>
  <si>
    <t>Materiale Plastice</t>
  </si>
  <si>
    <t>0025-5289</t>
  </si>
  <si>
    <t>ȘTEȚIU, M., AVRIGEAN, E., OLEKSIK, M., FLEACĂ, R., BOICEAN, A., ȘTEȚIU, A.A.</t>
  </si>
  <si>
    <t>0025-5290</t>
  </si>
  <si>
    <t>The Impact of Industrial Oil Processing Activity on the Air Quality</t>
  </si>
  <si>
    <t xml:space="preserve">Semenescu, A; Chivu, OR; Babis, C; Apostolescu, Z;  Amza, C; Petrescu, V; Iacobescu, G </t>
  </si>
  <si>
    <t>http://apps.webofknowledge.com/full_record.do?product=WOS&amp;search_mode=OneClickSearch&amp;qid=44&amp;SID=Q1pJjDZQiIhhuQIaUjs&amp;page=1&amp;doc=1</t>
  </si>
  <si>
    <t>2018-2021</t>
  </si>
  <si>
    <t>Research on the Influence of Alloying Elements on the Behaviour of the Cladding by Welding of Steels</t>
  </si>
  <si>
    <t xml:space="preserve">Semenescu, A; Chivu, OR; Babis, C; Apostolescu, Z; Petrescu, V; Iacobescu, G </t>
  </si>
  <si>
    <t>http://apps.webofknowledge.com/full_record.do?product=WOS&amp;search_mode=OneClickSearch&amp;qid=44&amp;SID=Q1pJjDZQiIhhuQIaUjs&amp;page=1&amp;doc=2</t>
  </si>
  <si>
    <t>1787-1792</t>
  </si>
  <si>
    <t>Environmental Impact in Case of Fillet Welds Rehabilitation for Welded Bridges</t>
  </si>
  <si>
    <t xml:space="preserve">Babis, C; Semenescu, A; Chivu, OR ; Apostolescu, Z;Petrescu, V;Iacobescu, G;    </t>
  </si>
  <si>
    <t>http://apps.webofknowledge.com/full_record.do?product=WOS&amp;search_mode=OneClickSearch&amp;qid=44&amp;SID=Q1pJjDZQiIhhuQIaUjs&amp;page=1&amp;doc=3</t>
  </si>
  <si>
    <t>1879-1883</t>
  </si>
  <si>
    <t>Formation Mechanism Emissions in Case of Reconditioning by Welding in the Automotive Industry Cranckshafts</t>
  </si>
  <si>
    <t>Semenescu, A; Chivu, OR; Babis, C; Apostolescu, Z ; Petrescu, V; Balan, G</t>
  </si>
  <si>
    <t>http://apps.webofknowledge.com/full_record.do?product=WOS&amp;search_mode=OneClickSearch&amp;qid=44&amp;SID=Q1pJjDZQiIhhuQIaUjs&amp;page=1&amp;doc=5</t>
  </si>
  <si>
    <t>1281-1283</t>
  </si>
  <si>
    <t>The Olt River pollution monitoring, using spatial analysis, analityc hierarchy process and technique for order preference by similarity methods</t>
  </si>
  <si>
    <t xml:space="preserve">Borza, S; Petrescu, V </t>
  </si>
  <si>
    <t>PROCESS SAFETY AND ENVIRONMENTAL PROTECTION</t>
  </si>
  <si>
    <t>ISSN: 0957-5820
eISSN: 1744-3598</t>
  </si>
  <si>
    <t>http://apps.webofknowledge.com/full_record.do?product=WOS&amp;search_mode=OneClickSearch&amp;qid=44&amp;SID=Q1pJjDZQiIhhuQIaUjs&amp;page=1&amp;doc=6</t>
  </si>
  <si>
    <t>10.1016/j.psep.2016.01.002</t>
  </si>
  <si>
    <t xml:space="preserve"> 9-18</t>
  </si>
  <si>
    <t xml:space="preserve">mai </t>
  </si>
  <si>
    <t>The Analysis of the Homogeneity of Chemical Composition in Castings Made of Bronze with Tin</t>
  </si>
  <si>
    <t xml:space="preserve">Dobrota, D; Dobrita, F; Petrescu, V; Titu, MA </t>
  </si>
  <si>
    <t>http://apps.webofknowledge.com/full_record.do?product=WOS&amp;search_mode=OneClickSearch&amp;qid=44&amp;SID=Q1pJjDZQiIhhuQIaUjs&amp;page=1&amp;doc=7</t>
  </si>
  <si>
    <t>679-682</t>
  </si>
  <si>
    <t xml:space="preserve">Postolache, P ;   Petrescu, V; Dumitrascu, DD ; Rimbu, C;  Vrinceanu, N ; Cipaian, CR;  </t>
  </si>
  <si>
    <t>ISSN: 0098-6445
eISSN: 1563-5201</t>
  </si>
  <si>
    <t>http://apps.webofknowledge.com/full_record.do?product=WOS&amp;search_mode=OneClickSearch&amp;qid=44&amp;SID=Q1pJjDZQiIhhuQIaUjs&amp;page=1&amp;doc=10</t>
  </si>
  <si>
    <t>10.1080/00986445.2015.1078795</t>
  </si>
  <si>
    <t>Multivariate regression analysis applied to the calibration of equipment used in pig meat classification in Romania</t>
  </si>
  <si>
    <t>SĂVESCU, R.F., 
Labă, M.</t>
  </si>
  <si>
    <t>Meat Science</t>
  </si>
  <si>
    <t>Volume 116</t>
  </si>
  <si>
    <t>.---</t>
  </si>
  <si>
    <t>ISSN 0309-1740</t>
  </si>
  <si>
    <t>http://www.sciencedirect.com/science/article/pii/S0309174016300122</t>
  </si>
  <si>
    <t>http://dx.doi.org/10.1016/j.meatsci.2016.01.011</t>
  </si>
  <si>
    <t>16-25</t>
  </si>
  <si>
    <t>THEORETICAL AND EXPERIMENTAL DETERMINATION OF THE FRACTURE-RISK AREAS ON THE ELECTROFUSION SOCKET MADE OF HIGH DENSITY POLYETHYLENE</t>
  </si>
  <si>
    <r>
      <t>E. AVRIGEAN,</t>
    </r>
    <r>
      <rPr>
        <b/>
        <sz val="10"/>
        <color indexed="8"/>
        <rFont val="Arial Narrow"/>
        <family val="2"/>
      </rPr>
      <t xml:space="preserve"> M. STETIU</t>
    </r>
    <r>
      <rPr>
        <sz val="10"/>
        <color indexed="8"/>
        <rFont val="Arial Narrow"/>
        <family val="2"/>
      </rPr>
      <t>, MIHAELA EMILIA OLEKSIK, ANDREEA ANGELA STETIU, C. H. A. TANASESCU, R. CHICEA, H. DURA, A. BOICEAN</t>
    </r>
  </si>
  <si>
    <t>Revista de materiale plastice</t>
  </si>
  <si>
    <t>ISSN 0025/5289</t>
  </si>
  <si>
    <t>dec</t>
  </si>
  <si>
    <t>The influence of the chemical composition of the saliva buffer capacity and the salivary pH on children with diabetes compared to non–diabetics.</t>
  </si>
  <si>
    <r>
      <t xml:space="preserve">Andreea Angela STETIU, Adela DANCILA, M. MITARIU, B. SERB, Mihaela CERNUSCA MITARIU, Alina ORMENISAN, H. M. BARBU, Raluca Monica COMANEANU, </t>
    </r>
    <r>
      <rPr>
        <b/>
        <sz val="10"/>
        <color indexed="8"/>
        <rFont val="Arial Narrow"/>
        <family val="2"/>
      </rPr>
      <t>M. STETIU</t>
    </r>
  </si>
  <si>
    <t>Revista de Chimie</t>
  </si>
  <si>
    <t>ISSN 0034-7752</t>
  </si>
  <si>
    <t>http://www.revistadechimie.ro/pdf/STETIU%20A%2010%2016.pdf</t>
  </si>
  <si>
    <t>1966 - 1969</t>
  </si>
  <si>
    <r>
      <rPr>
        <b/>
        <sz val="10"/>
        <color indexed="8"/>
        <rFont val="Arial Narrow"/>
        <family val="2"/>
      </rPr>
      <t>M.Stetiu</t>
    </r>
    <r>
      <rPr>
        <sz val="10"/>
        <color indexed="8"/>
        <rFont val="Arial Narrow"/>
        <family val="2"/>
      </rPr>
      <t>, E.Avrigean, Mihaela Emilia Oleksir, R.Fleaca, A.Boicean, Andreea Angela Stetiu</t>
    </r>
  </si>
  <si>
    <t>sept</t>
  </si>
  <si>
    <t>A comparison study between cone-beam computed tomography (CBCT) and regular radiography in dentistry</t>
  </si>
  <si>
    <r>
      <t xml:space="preserve">A. M STOICA, A. A. STEŢIU, M. BURUIAN, </t>
    </r>
    <r>
      <rPr>
        <b/>
        <sz val="10"/>
        <color indexed="8"/>
        <rFont val="Arial Narrow"/>
        <family val="2"/>
      </rPr>
      <t>M. STEŢIU</t>
    </r>
    <r>
      <rPr>
        <sz val="10"/>
        <color indexed="8"/>
        <rFont val="Arial Narrow"/>
        <family val="2"/>
      </rPr>
      <t>, M. MONEA</t>
    </r>
  </si>
  <si>
    <t>Journal of Optoelectronics and Advanced Maerials</t>
  </si>
  <si>
    <t>5-6</t>
  </si>
  <si>
    <t>ISSN 1454 - 4164 eISSN 1841 - 7132</t>
  </si>
  <si>
    <t>http://joam.inoe.ro/index.php?option=magazine&amp;op=view&amp;idu=3987&amp;catid=96</t>
  </si>
  <si>
    <t>562-566</t>
  </si>
  <si>
    <t>Dobrotă, D., Dobrița. F., Petrescu, V., Țîțu, M.</t>
  </si>
  <si>
    <t>http://www.revistadechimie.ro/article_eng.asp?ID=4945</t>
  </si>
  <si>
    <t>pag. 679 – 682</t>
  </si>
  <si>
    <t>The Analysis of Homogeneity of the Chemical Composition in Castings Made of Aluminum Alloy</t>
  </si>
  <si>
    <t>Dobrotă, D., Țîțu, M., Dobrița. F., Petrescu, V.</t>
  </si>
  <si>
    <t>http://www.revistadechimie.ro/article_eng.asp?ID=4911</t>
  </si>
  <si>
    <t>pag. 520-523</t>
  </si>
  <si>
    <t>Models for quality analysis of services in the local public administration</t>
  </si>
  <si>
    <t>Țîțu, M., Bucur, Amelia</t>
  </si>
  <si>
    <t>Quality and Quantity</t>
  </si>
  <si>
    <t>ISSN Print: 0033-5177, ISSN Online: 1573-7845</t>
  </si>
  <si>
    <t>http://link.springer.com/article/10.1007/s11135-015-0183-3?sa_campaign=email/event/articleAuthor/onlineFirst</t>
  </si>
  <si>
    <t>DOI 10.1007/s11135-015-0183-3</t>
  </si>
  <si>
    <t>pag. 921-936</t>
  </si>
  <si>
    <t>A Spatial Analytic Hierarchy Process for Identification of Water Pollution with GIS Software in an Eco-Economy Environment</t>
  </si>
  <si>
    <t>Razvan Serb, Bogdan Marza, Sorin Borza</t>
  </si>
  <si>
    <t>Sustainability</t>
  </si>
  <si>
    <t>ISSN 2071-1050</t>
  </si>
  <si>
    <t>http://www.mdpi.com/2071-1050/8/11/1208 (http://www.mdpi.com/journal/sustainability/stats)</t>
  </si>
  <si>
    <t>doi:10.3390/su8111208</t>
  </si>
  <si>
    <t>1208</t>
  </si>
  <si>
    <t>Respirometric Index and Biogas Potential of Different Foods and Agricultural Discarded Biomass</t>
  </si>
  <si>
    <t>Ciuta, S; Antognoni, S (University of Trento); Rada, EC (University of Trento); Ragazzi, M (University of Trento); Badea, A; Cioca, LI</t>
  </si>
  <si>
    <t>2071-1050</t>
  </si>
  <si>
    <t>http://www.mdpi.com/2071-1050/8/12/1311</t>
  </si>
  <si>
    <t>10.3390/su8121311</t>
  </si>
  <si>
    <t>1311</t>
  </si>
  <si>
    <t>How Supportive Are Romanian Consumers of the Circular Economy Concept: A Survey</t>
  </si>
  <si>
    <t>Lakatos, ES; Dan, V; Cioca, LI; Bacali, L; Ciobanu, AM</t>
  </si>
  <si>
    <t>http://www.mdpi.com/2071-1050/8/8/789/htm</t>
  </si>
  <si>
    <t>10.3390/su8080789</t>
  </si>
  <si>
    <t>789</t>
  </si>
  <si>
    <t>INVESTIGATING OCCUPATIONAL DISEASES IN THE METALLURGICAL INDUSTRY</t>
  </si>
  <si>
    <t>Cioca, L. I.; Ivascu, L.</t>
  </si>
  <si>
    <t>Metalurgija</t>
  </si>
  <si>
    <t>1334-2576</t>
  </si>
  <si>
    <t>file:///C:/Users/Lucian/Downloads/MET_55_4_852_854.pdf</t>
  </si>
  <si>
    <t>852-854</t>
  </si>
  <si>
    <t>0,959</t>
  </si>
  <si>
    <t>Support systemf or the management of the Sabanejewia aurata (De Filippi, 1863) populations of ROSCI0227 – Sighişoara – Târnava Mare</t>
  </si>
  <si>
    <r>
      <t xml:space="preserve">Bănăduc D., Cismaş I.C., </t>
    </r>
    <r>
      <rPr>
        <b/>
        <sz val="10"/>
        <color indexed="8"/>
        <rFont val="Arial Narrow"/>
        <family val="2"/>
        <charset val="238"/>
      </rPr>
      <t>Miricescu D.</t>
    </r>
    <r>
      <rPr>
        <sz val="10"/>
        <color indexed="8"/>
        <rFont val="Arial Narrow"/>
        <family val="2"/>
        <charset val="238"/>
      </rPr>
      <t>, Bănăduc-Curtean A.</t>
    </r>
  </si>
  <si>
    <t>Transylvanian Review of Systematical and Ecological Research</t>
  </si>
  <si>
    <t>18.1 The Wetlands Diversity</t>
  </si>
  <si>
    <t>Print ISSN 1841-7051 (ISSN-L 1841–7051), Online ISSN 2344-3219 (ISSN-L 1841–7051)</t>
  </si>
  <si>
    <t xml:space="preserve">http://stiinte.ulbsibiu.ro/trser/trser18/trser18_1_summary.htm </t>
  </si>
  <si>
    <t>DOI: 10.1515/trser-2015-0078</t>
  </si>
  <si>
    <t>pag. 35-44</t>
  </si>
  <si>
    <t>DEPENDENCE OF THE MECHANICAL PROPERTIES OF JOINTS WELDED ACCORDING TO THE PARA METERS OF THE METAL ACTIVE GAS (MAG) WELDING REGIME</t>
  </si>
  <si>
    <t>Dobrota, D; Petrescu, V;</t>
  </si>
  <si>
    <t>METALURGIJA</t>
  </si>
  <si>
    <t>ISSN: 0543-5846 
eISSN: 1334-2576</t>
  </si>
  <si>
    <t>http://apps.webofknowledge.com/full_record.do?product=WOS&amp;search_mode=OneClickSearch&amp;qid=44&amp;SID=Q1pJjDZQiIhhuQIaUjs&amp;page=2&amp;doc=11</t>
  </si>
  <si>
    <t>51-54</t>
  </si>
  <si>
    <t>THE OPTIMIZATION OF WELDING REGIME PARAMETERS AT SHIELDED METAL ARC WELDING (SMAW) BY MATHEMATICAL MODELING</t>
  </si>
  <si>
    <t>Petrescu, V; Paraschiv, G; Dobrota, D ;</t>
  </si>
  <si>
    <t>http://apps.webofknowledge.com/full_record.do?product=WOS&amp;search_mode=OneClickSearch&amp;qid=44&amp;SID=Q1pJjDZQiIhhuQIaUjs&amp;page=2&amp;doc=12</t>
  </si>
  <si>
    <t>217-220</t>
  </si>
  <si>
    <t>Determining the explosion risk level and the explosion hazard area for a group of natural gas
wells</t>
  </si>
  <si>
    <r>
      <t xml:space="preserve">Gligor, M. A., Petrescu, V.,  Deac, C.,   </t>
    </r>
    <r>
      <rPr>
        <b/>
        <sz val="10"/>
        <rFont val="Arial Narrow"/>
        <family val="2"/>
      </rPr>
      <t>Bibu, M.</t>
    </r>
  </si>
  <si>
    <t>Materials Science and Engineering 161 (2016) 012089; INNOVATIVE MANUFACTURING ENGINEERING &amp; ENERGY INTERNATIONAL CONFERENCE; 2016 Kallithea Chalkidiki, Greece; September 23-25</t>
  </si>
  <si>
    <t>ISSN: 0921-5093</t>
  </si>
  <si>
    <t>10.1088/1757-899X/161/1/012089</t>
  </si>
  <si>
    <t>http://2016.imane.ro/</t>
  </si>
  <si>
    <t xml:space="preserve">Petrilean, D. C.; Irimie, S. I., OPERATIONAL INFLUENCE ON THE ENERGETIC EFFICIENCY OF A GAS COGENERATED OPERATED ELECTRICITY GENERATOR, JOURNAL OF ENVIRONMENTAL PROTECTION AND ECOLOGY   Volume: 17   Issue: 4   Pages: 1464-1471   Published: 2016
</t>
  </si>
  <si>
    <t>http://apps.webofknowledge.com/full_record.do?product=WOS&amp;search_mode=CitingArticles&amp;qid=66&amp;SID=N1CTAsjGHivJcGx7pEr&amp;page=1&amp;doc=3</t>
  </si>
  <si>
    <t>Darie, Marius; Burian, Sorin; Csaszar, Tiberiu; et al., Monte Carlo Simulations of Proficiency Testing for Geometric Distributed Test Results, Book Series: IOP Conference Series-Earth and Environmental Science   Volume: 44     Article Number: 042041   Published: 2016</t>
  </si>
  <si>
    <t>http://apps.webofknowledge.com/full_record.do?product=WOS&amp;search_mode=CitingArticles&amp;qid=68&amp;SID=N1CTAsjGHivJcGx7pEr&amp;page=1&amp;doc=4</t>
  </si>
  <si>
    <t>Yan, S., Du, X., Comprehensive evaluation model of coal safety risk based on entropy weight theory, Revista de la Facultad de Ingenieria
31 (10), pp. 265-275, 2016</t>
  </si>
  <si>
    <t>https://www.scopus.com/record/display.uri?eid=2-s2.0-85012226945&amp;origin=resultslist&amp;sort=plf-f&amp;cite=2-s2.0-84872731310&amp;src=s&amp;imp=t&amp;sid=AB8DC208770E76A8C60A1B97A11B1DD8.wsnAw8kcdt7IPYLO0V48gA%3a440&amp;sot=cite&amp;sdt=a&amp;sl=0&amp;relpos=8&amp;citeCnt=0&amp;searchTerm=</t>
  </si>
  <si>
    <t>Cioca, Marius; Cioca, Lucian-Ionel; Duta, Luminita</t>
  </si>
  <si>
    <t>Web Technologies and Multi-criteria Analysis Used in Enterprise Integration, STUDIES IN INFORMATICS AND CONTROL   Volume: 20   Issue: 2   Pages: 129-134   Published: JUN 2011</t>
  </si>
  <si>
    <t>Bologa, Octavian; Breaz, Radu-Eugen; Racz, Sever-Gabriel; et al., Decision-making tool for moving from 3-axes to 5-axes CNC machine-tool, Book Series: Procedia Computer Science Volume: 91 Pages: 184-192 Published: 2016</t>
  </si>
  <si>
    <t>http://apps.webofknowledge.com/full_record.do?product=WOS&amp;search_mode=CitingArticles&amp;qid=79&amp;SID=N1CTAsjGHivJcGx7pEr&amp;page=1&amp;doc=2</t>
  </si>
  <si>
    <t>Dovleac, Raluca; Ionica, Andreea; Leba, Monica, A NEW APPROACH ON IT STARTUPS PROJECT MANAGEMENT,  Book Series: Review of Management and Economic Engineering International Management Conference   Pages: 32-39   Published: 2016</t>
  </si>
  <si>
    <t>http://apps.webofknowledge.com/full_record.do?product=WOS&amp;search_mode=CitingArticles&amp;qid=81&amp;SID=N1CTAsjGHivJcGx7pEr&amp;page=1&amp;doc=3</t>
  </si>
  <si>
    <t>Moldovan, Liviu; Moldovan, Ana-Maria, Green Methodology for Learning Assessment,  Book Series: Procedia Technology   Volume: 22   Pages: 1176-1183   Published: 2016</t>
  </si>
  <si>
    <t>http://apps.webofknowledge.com/full_record.do?product=WOS&amp;search_mode=CitingArticles&amp;qid=83&amp;SID=N1CTAsjGHivJcGx7pEr&amp;page=1&amp;doc=4</t>
  </si>
  <si>
    <t>Moldovan, Liviu, Training Outcome Evaluation Model, Book Series: Procedia Technology   Volume: 22   Pages: 1184-1190   Published: 2016</t>
  </si>
  <si>
    <t>http://apps.webofknowledge.com/full_record.do?product=WOS&amp;search_mode=CitingArticles&amp;qid=85&amp;SID=N1CTAsjGHivJcGx7pEr&amp;page=1&amp;doc=5</t>
  </si>
  <si>
    <t>9th International Conference on Interdisciplinarity in Engineering (INTER-ENG) Location: Univ Tirgu Mure, Fac Engn, Tirgu Mures, ROMANIA Date: OCT 08-09, 2015</t>
  </si>
  <si>
    <t>60-67</t>
  </si>
  <si>
    <t>http://www.inter-eng.upm.ro/2017/</t>
  </si>
  <si>
    <t>Warehouse Threats and Loss Prevention Management in Case of Fire</t>
  </si>
  <si>
    <t>Balan, IL; Cioca, LI; Torretta, V (Insubria University); Talamona, L (Insubria University)</t>
  </si>
  <si>
    <t>1028-1034</t>
  </si>
  <si>
    <t>10.1016/j.protcy.2016.01.138</t>
  </si>
  <si>
    <t>*Traffic Noise Pollution in a Historical City Center - Case Study Project within Environmental Engineering Field of Study</t>
  </si>
  <si>
    <t>Petrescu, V; Ciudin, R; Isarie, C; Cioca, LI ; Nederita, V </t>
  </si>
  <si>
    <t>3rd International Engineering and Technology Education Conference (IETEC) / 7th Balkan Region Conference on Engineering and Business Education(IETEC), Sibiu, Nov. 2015</t>
  </si>
  <si>
    <t>1843-6730</t>
  </si>
  <si>
    <t>10.1515/cplbu-2015-0033</t>
  </si>
  <si>
    <t>http://conferences.ulbsibiu.ro/ietec-brcebe/</t>
  </si>
  <si>
    <t>Linguistic interpretation of speech errors</t>
  </si>
  <si>
    <r>
      <t xml:space="preserve">Gifu, D., </t>
    </r>
    <r>
      <rPr>
        <b/>
        <sz val="10"/>
        <color indexed="8"/>
        <rFont val="Arial Narrow"/>
        <family val="2"/>
      </rPr>
      <t>Cioca, M.</t>
    </r>
    <r>
      <rPr>
        <sz val="10"/>
        <color indexed="8"/>
        <rFont val="Arial Narrow"/>
        <family val="2"/>
      </rPr>
      <t xml:space="preserve"> </t>
    </r>
  </si>
  <si>
    <t>6th International Conference on Computers Communications and Control (ICCCC-IEEE)</t>
  </si>
  <si>
    <t>130-134</t>
  </si>
  <si>
    <r>
      <t>DOI:</t>
    </r>
    <r>
      <rPr>
        <b/>
        <sz val="10"/>
        <color indexed="63"/>
        <rFont val="Arial Narrow"/>
        <family val="2"/>
      </rPr>
      <t> </t>
    </r>
    <r>
      <rPr>
        <sz val="10"/>
        <color indexed="8"/>
        <rFont val="Arial Narrow"/>
        <family val="2"/>
      </rPr>
      <t>10.1109/ICCCC.2016.7496750</t>
    </r>
  </si>
  <si>
    <t>Construction of decision support system in business design based on integration of information technology</t>
  </si>
  <si>
    <r>
      <t xml:space="preserve">Karakozov, G., Virabyan, G., Verlinski, S., Ciudin, R., </t>
    </r>
    <r>
      <rPr>
        <b/>
        <sz val="10"/>
        <color indexed="8"/>
        <rFont val="Arial Narrow"/>
        <family val="2"/>
      </rPr>
      <t>Cioca, M.</t>
    </r>
    <r>
      <rPr>
        <sz val="10"/>
        <color indexed="8"/>
        <rFont val="Arial Narrow"/>
        <family val="2"/>
      </rPr>
      <t xml:space="preserve"> </t>
    </r>
  </si>
  <si>
    <t xml:space="preserve">6th International Conference on Computers Communications and Control (ICCCC-IEEE), </t>
  </si>
  <si>
    <t>240-243</t>
  </si>
  <si>
    <r>
      <t xml:space="preserve">A Gligor, V Petrescu, </t>
    </r>
    <r>
      <rPr>
        <b/>
        <sz val="10"/>
        <rFont val="Arial Narrow"/>
        <family val="2"/>
      </rPr>
      <t>C Deac</t>
    </r>
    <r>
      <rPr>
        <sz val="10"/>
        <rFont val="Arial Narrow"/>
        <family val="2"/>
      </rPr>
      <t>, M Bibu</t>
    </r>
  </si>
  <si>
    <r>
      <rPr>
        <b/>
        <sz val="10"/>
        <rFont val="Arial Narrow"/>
        <family val="2"/>
      </rPr>
      <t>C Deac</t>
    </r>
    <r>
      <rPr>
        <sz val="10"/>
        <rFont val="Arial Narrow"/>
        <family val="2"/>
      </rPr>
      <t xml:space="preserve">, A Barbulescu, A Gligor, M Bibu, V Petrescu
</t>
    </r>
  </si>
  <si>
    <t>doi:10.1088/1757-899X/161/1/012088</t>
  </si>
  <si>
    <t xml:space="preserve">How Culture And Motivation Interact In An International Virtual Project </t>
  </si>
  <si>
    <t>Dumitraşcu Iulia, Dumitraşcu Dănuţ Dumitru</t>
  </si>
  <si>
    <t xml:space="preserve">International Conference Knowledge-Based Organization. Volume 22, Issue 2, pag. 425–431, </t>
  </si>
  <si>
    <t xml:space="preserve">ISSN (Online) 2451-3113, </t>
  </si>
  <si>
    <t>425–431</t>
  </si>
  <si>
    <t>DOI: 10.1515/kbo-2016-0073</t>
  </si>
  <si>
    <t xml:space="preserve">https://www.degruyter.com/view/j/kbo.2016.22.issue-2/kbo-2016-0073/kbo-2016-0073.xml. </t>
  </si>
  <si>
    <t>A Gligor, V Petrescu, C Deac, M Bibu</t>
  </si>
  <si>
    <t xml:space="preserve">C Deac, A Barbulescu, A Gligor, M Bibu, V Petrescu
</t>
  </si>
  <si>
    <t>A Study on Improving Logistics in a Production Enterprise in the Automotive Domain</t>
  </si>
  <si>
    <r>
      <t>A Muntean, M Inţă</t>
    </r>
    <r>
      <rPr>
        <vertAlign val="superscript"/>
        <sz val="10"/>
        <color indexed="8"/>
        <rFont val="Arial Narrow"/>
        <family val="2"/>
      </rPr>
      <t xml:space="preserve"> </t>
    </r>
    <r>
      <rPr>
        <sz val="10"/>
        <color indexed="8"/>
        <rFont val="Arial Narrow"/>
        <family val="2"/>
      </rPr>
      <t>and I A Stroilă</t>
    </r>
    <r>
      <rPr>
        <vertAlign val="superscript"/>
        <sz val="10"/>
        <color indexed="8"/>
        <rFont val="Arial Narrow"/>
        <family val="2"/>
      </rPr>
      <t xml:space="preserve"> (Faurecia Seating)</t>
    </r>
  </si>
  <si>
    <t>Materials Science and Engineering, 20th Innovative Manufacturing Engineering and Energy Conference (IManEE 2016)</t>
  </si>
  <si>
    <t>http://iopscience.iop.org/issue/1757-899X/161/1</t>
  </si>
  <si>
    <t xml:space="preserve">DSMAV: An Improved Solution for Multi-Attribute Search Based on Load Capacities </t>
  </si>
  <si>
    <t>ThanhDat Nguyen (VNU Univ Engn &amp; Technol, Fac Informat Technol, Hanoi, Vietnam), Kifor, CV,  Nguyen, H. VNU Univ Engn &amp; Technol, Fac Informat Technol, Hanoi, Vietnam</t>
  </si>
  <si>
    <t xml:space="preserve">2016 IEEE Sixth International Conference on Communications and Electronics (ICCE) </t>
  </si>
  <si>
    <t xml:space="preserve">ISBN: 978-1-5090-1801-7 </t>
  </si>
  <si>
    <t>7-12</t>
  </si>
  <si>
    <t>http://www.icce-2016.org/final-program</t>
  </si>
  <si>
    <t>Jul</t>
  </si>
  <si>
    <t xml:space="preserve">KPD: An Investigation into the Usability of Knowledge Portal in DMAIC Knowledge Management </t>
  </si>
  <si>
    <t xml:space="preserve">ThanhDat Nguyen (VNU Univ Engn &amp; Technol, Fac Informat Technol, Hanoi, Vietnam), Kifor, CV,  Nicolaescu S., </t>
  </si>
  <si>
    <t>International Conference on Knowledge Science, Engineering and Management</t>
  </si>
  <si>
    <t>ISBN 978-3-319-47649-0</t>
  </si>
  <si>
    <t>364-375</t>
  </si>
  <si>
    <t>10.1007/978-3-319-47650-6_29</t>
  </si>
  <si>
    <t>http://ksem2016.org/</t>
  </si>
  <si>
    <t>Oct</t>
  </si>
  <si>
    <t xml:space="preserve">INTEGRATED MODEL OF KNOWLEDGE MANAGEMENT CONCEPTS AND  DESIGN FOR SIX SIGMA METHODOLOGY - CASE STUDY INSIDE  R&amp;D CENTER OF AUTOMOTIVE INDUSTRY </t>
  </si>
  <si>
    <t>Sergiu Ștefan Nicolaescu, Claudiu Vasile Kifor, Ilie Receu and Lucian Lobonț</t>
  </si>
  <si>
    <t>ICPR-AEM &amp; QIEM 2016 Conference, Cluj Napoca, 25-30 Iulie 2016</t>
  </si>
  <si>
    <t>http://icpr-aem.com/utcn_icpr-aem/index.html</t>
  </si>
  <si>
    <t>Performance Measurement Systems, Methods And Indicators From The Perspective Of Time-Based Management</t>
  </si>
  <si>
    <r>
      <t>Miricescu D.</t>
    </r>
    <r>
      <rPr>
        <sz val="10"/>
        <color indexed="8"/>
        <rFont val="Arial Narrow"/>
        <family val="2"/>
      </rPr>
      <t>, Popa D.</t>
    </r>
  </si>
  <si>
    <r>
      <t>Proceedings of the 5</t>
    </r>
    <r>
      <rPr>
        <vertAlign val="superscript"/>
        <sz val="10"/>
        <color indexed="8"/>
        <rFont val="Arial Narrow"/>
        <family val="2"/>
      </rPr>
      <t>th</t>
    </r>
    <r>
      <rPr>
        <sz val="10"/>
        <color indexed="8"/>
        <rFont val="Arial Narrow"/>
        <family val="2"/>
      </rPr>
      <t xml:space="preserve"> Review of Management and Economic Engineering Management Conference (RMEE), 22 – 24 September 2016</t>
    </r>
  </si>
  <si>
    <t>ISSN 2247 – 8639, ISSN-L 2247 – 8639</t>
  </si>
  <si>
    <t>pag. 148 – 160</t>
  </si>
  <si>
    <t>www.conference.rmee.org</t>
  </si>
  <si>
    <t>PERFORMANCE MEASUREMENT SYSTEMS, METHODS AND INDICATORS FROM THE PERSPECTIVE OF TIME-BASED MANAGEMENT</t>
  </si>
  <si>
    <r>
      <t xml:space="preserve">Miricescu Dan </t>
    </r>
    <r>
      <rPr>
        <b/>
        <sz val="10"/>
        <rFont val="Arial Narrow"/>
        <family val="2"/>
      </rPr>
      <t>Popa Daniela</t>
    </r>
  </si>
  <si>
    <r>
      <t>Review of Management and Economic Engineering, 5 </t>
    </r>
    <r>
      <rPr>
        <i/>
        <vertAlign val="superscript"/>
        <sz val="10"/>
        <rFont val="Arial Narrow"/>
        <family val="2"/>
      </rPr>
      <t>th</t>
    </r>
    <r>
      <rPr>
        <i/>
        <sz val="10"/>
        <rFont val="Arial Narrow"/>
        <family val="2"/>
      </rPr>
      <t> International Management Conference: From Management of Crisis to Management in a Time Of Crisis”; 22-24 septembrie 2016, Cluj Napoca</t>
    </r>
  </si>
  <si>
    <t>Stimulating students' creativity in Romanian Technical Universities</t>
  </si>
  <si>
    <t>Popescu L.G. Moraru G.M.</t>
  </si>
  <si>
    <t>Proceedings of INTED 2016 10th International Technology, Education and Development Conference, 7-9 March 2016, Valencia, Spain</t>
  </si>
  <si>
    <t>ISBN 978-84-608-5617-7, ISSN: 2340-1079</t>
  </si>
  <si>
    <t>7675-7681</t>
  </si>
  <si>
    <t>10.21125/inted.2016</t>
  </si>
  <si>
    <t>Foreign Students a challenge. Case study at "Lucian Blaga" University of Sibiu, Romania</t>
  </si>
  <si>
    <t>7636-7644</t>
  </si>
  <si>
    <t>Developing skills for space organization of Packaged products in order to be transported</t>
  </si>
  <si>
    <t>Popescu L.G., Brîndaşu P.D.</t>
  </si>
  <si>
    <t>Proceedings of EDULEARN 2016 8th International Conference on Education and New Learning Technologies, 4-6 July 2016, Barcelona, Spain</t>
  </si>
  <si>
    <t>ISBN: 978-84-608-8860-4, ISSN: 2340-1117</t>
  </si>
  <si>
    <t>2865-2870</t>
  </si>
  <si>
    <t>10.21125/edulearn.2016</t>
  </si>
  <si>
    <t>https://iated.org/edulearn16/</t>
  </si>
  <si>
    <t>Model of adapting the DMAIC methodology for improving the quality of preschool education in Romania</t>
  </si>
  <si>
    <t>Popescu L.G., Zerbes M.V.</t>
  </si>
  <si>
    <t>4654-4661</t>
  </si>
  <si>
    <t>Quality Improvement Based on Big Data Analysis</t>
  </si>
  <si>
    <t>Ciora, R. A., Simion, C. M., Cioca, M.</t>
  </si>
  <si>
    <t>Communications in Computer and Information Science, volume 588</t>
  </si>
  <si>
    <t>ISSN: 18650929 ISBN: 978-331932941-3</t>
  </si>
  <si>
    <t>101-109</t>
  </si>
  <si>
    <t>10.1007/978-3-319-32942-0_7</t>
  </si>
  <si>
    <t>http://link.springer.com/chapter/10.1007/978-3-319-32942-0_7</t>
  </si>
  <si>
    <t>april</t>
  </si>
  <si>
    <t>Evaluation of an attributive measurement system in the automotive industry</t>
  </si>
  <si>
    <t>Simion, C</t>
  </si>
  <si>
    <t>IOP Conference Series: Materials Science and Engineering, Robotics and Computer Integrated Manufacturing, 145 (5)</t>
  </si>
  <si>
    <t>Online: 1757-899X,Print 1757-8981</t>
  </si>
  <si>
    <t>10.1088/1757-899X/145/5/052005</t>
  </si>
  <si>
    <t>http://iopscience.iop.org/article/10.1088/1757-899X/145/5/052005/</t>
  </si>
  <si>
    <t>The impact of KAIZEN management evolution in the Romanian economic and social environment</t>
  </si>
  <si>
    <t>Țîțu, M., Oprean, C., Negoiță, Oana, Răulea, Andreea, Țîțu, S.</t>
  </si>
  <si>
    <t>Proceedings 2016 International Conference On Production Research - Regional Conference Africa, Europe And The Middle East And 4rd International Conference On Quality And Innovation In Engineering And Management, ICPR-AIEM 2016, 25-30 Iulie 2016, Cluj Napoca</t>
  </si>
  <si>
    <t>ISBN 978-606-737-180-2</t>
  </si>
  <si>
    <t>pag. 325 – 333</t>
  </si>
  <si>
    <t>http://icpr-aem.com</t>
  </si>
  <si>
    <t>Obstacles and solutions in KAIZEN management in knowledge based organization and economy</t>
  </si>
  <si>
    <t>Țîțu, M., Oprean, C., Negoiță, Oana, Țîțu, S., Răulea, Andreea</t>
  </si>
  <si>
    <t>pag. 334-340</t>
  </si>
  <si>
    <t>Regarding to the Variance Analysis of Regression Equation of the Surface Roughness obtained by End Milling process of 7136 Aluminum Alloy</t>
  </si>
  <si>
    <t>Pop, Alina Bianca, Țîțu, M.</t>
  </si>
  <si>
    <t>Engineering Solutions and Technologies in Manufacturing, 20th Innovative Manufacturing Engineering and Energy Conference (IManEE 2016), 23-25 Septembrie 2016, Kallithea Chalkidiki, Greece, IOP Publishing, IOP Conf. Series: Materials Science and Engineering 161 (2016) 012014</t>
  </si>
  <si>
    <t>ISSN Online 1757-899X, ISSN Print 1757-8981</t>
  </si>
  <si>
    <t>platforma on-line pag 1-8</t>
  </si>
  <si>
    <t>DOI: 10.1088/1757-899X/161/1/012015</t>
  </si>
  <si>
    <t>http://iopscience.iop.org/article/10.1088/1757-899X/161/1/012015/pdf</t>
  </si>
  <si>
    <t>Contribution on Taguchi’s Method Application on the Surface Roughness Analysis in End Milling Process on 7136 Aluminum Alloy</t>
  </si>
  <si>
    <t>Țîțu, M., Pop, Alina Bianca</t>
  </si>
  <si>
    <t>Measuring service quality in tourism industry</t>
  </si>
  <si>
    <t>Ţîţu, M., Răulea, Andreea, Ţîţu, S</t>
  </si>
  <si>
    <t>Al XIII-lea Simpozion Internaţional de Management, SIM 2015, Management During and After the Economic Crisis, 8-10 Octombrie 2015, Timișoara, In: Procedia - Social and Behavioral Sciences, ELSEVIER, Volumul 221 - Iunie 2016</t>
  </si>
  <si>
    <t>ISSN 1877-6428</t>
  </si>
  <si>
    <t>pag. 294 - 301</t>
  </si>
  <si>
    <t>DOI 10.1016/j.sbspro.2016.05.11</t>
  </si>
  <si>
    <t>http://www.sciencedirect.com/science/article/pii/S1877042816301914</t>
  </si>
  <si>
    <t>Knowledge portal for Six Sigma DMAIC process</t>
  </si>
  <si>
    <t>N ThanhDat1, , K V Claudiu, R Zobia and Lucian Lobont</t>
  </si>
  <si>
    <t xml:space="preserve">IV International Conference on Modern Technologies in Industrial Engineering (ModTech 2016), IOP Conf. Series: Materials Science and Engineering </t>
  </si>
  <si>
    <t>GoogleScholar, https://scholar.google.ro/scholar?oi=bibs&amp;hl=ro&amp;cites=6719383381522211503;     SCOPUS, https://www.scopus.com/results/citedbyresults.uri?sort=plf-f&amp;cite=2-s2.0-84957607410&amp;src=s&amp;imp=t&amp;sid=5E0B07FACBAEF26B2FF7565A091E13A7.wsnAw8kcdt7IPYLO0V48gA%3a90&amp;sot=cite&amp;sdt=a&amp;sl=0&amp;origin=resultslist&amp;editSaveSearch=&amp;txGid=5E0B07FACBAEF26B2FF7565A091E13A7.wsnAw8kcdt7IPYLO0V48gA%3a9</t>
  </si>
  <si>
    <t>Sangoboye, F. C., &amp; Kjærgaard, M. B. (2016, November). Predicting Occupancy Presence in Multiple Resolutions for Commercial Buildings: Poster Abstract. In Proceedings of the 3rd ACM International Conference on Systems for Energy-Efficient Built Environments (pp. 229-230). ACM.</t>
  </si>
  <si>
    <t>GoogleScholar, https://scholar.google.ro/scholar?oi=bibs&amp;hl=ro&amp;cites=6719383381522211503;     SCOPUS, https://www.scopus.com/results/citedbyresults.uri?sort=plf-f&amp;cite=2-s2.0-84957607410&amp;src=s&amp;imp=t&amp;sid=5E0B07FACBAEF26B2FF7565A091E13A7.wsnAw8kcdt7IPYLO0V48gA%3a90&amp;sot=cite&amp;sdt=a&amp;sl=0&amp;origin=resultslist&amp;editSaveSearch=&amp;txGid=5E0B07FACBAEF26B2FF7565A091E13A7.wsnAw8kcdt7IPYLO0V48gA%3a9; ACM, http://dl.acm.org/citation.cfm?id=2996399</t>
  </si>
  <si>
    <t xml:space="preserve">Florea, Adian; Burghelea, Elimelec; Gellert, Arpad; Florea, Delilah. </t>
  </si>
  <si>
    <t>MiniGL: Game And Learning, The International Scientific Conference eLearning and Software for Education; Bucharest 1: 180-187. Bucharest: "Carol I" National Defence University. (2015)</t>
  </si>
  <si>
    <r>
      <t xml:space="preserve">Vlasin, Ioan, and Ciprian-Bogdan Chirila. "ONLINE CONTEST BASED ON INTEGRATION OF ACTIVITIES, ADAPTABILITY AND STUDENTS COOPERATION USING ILIAS LMS." </t>
    </r>
    <r>
      <rPr>
        <i/>
        <sz val="10"/>
        <color indexed="63"/>
        <rFont val="Arial Narrow"/>
        <family val="2"/>
      </rPr>
      <t>The International Scientific Conference eLearning and Software for Education</t>
    </r>
    <r>
      <rPr>
        <sz val="10"/>
        <color indexed="63"/>
        <rFont val="Arial Narrow"/>
        <family val="2"/>
      </rPr>
      <t>. Vol. 3. " Carol I" National Defence University, 2016.</t>
    </r>
  </si>
  <si>
    <t>GoogleScholar, https://scholar.google.ro/scholar?cites=5055160431051757282&amp;as_sdt=2005&amp;sciodt=0,5&amp;hl=ro</t>
  </si>
  <si>
    <t>Chirila, Ciprian-Bogdan, Remy Raes, and Arthur Roland. "Towards a generic gamification of sorting algorithms." Electronics and Telecommunications (ISETC), 2016 12th IEEE International Symposium on. IEEE, 2016.</t>
  </si>
  <si>
    <r>
      <t xml:space="preserve">Chirila, C. B. (2016, May). Towards the Gamification of Auto-Generative Learning Objects. In </t>
    </r>
    <r>
      <rPr>
        <i/>
        <sz val="10"/>
        <color indexed="63"/>
        <rFont val="Arial Narrow"/>
        <family val="2"/>
      </rPr>
      <t>First International Conference on Smart Learning Ecosystems and Regional Developments, Timisoara</t>
    </r>
    <r>
      <rPr>
        <sz val="10"/>
        <color indexed="63"/>
        <rFont val="Arial Narrow"/>
        <family val="2"/>
      </rPr>
      <t>.</t>
    </r>
  </si>
  <si>
    <t>Florea, Adrian, Buduleci, C., Chiş, R., Gellert, A., &amp; Vinţan, L.</t>
  </si>
  <si>
    <t>Enhancing the Sniper simulator with thermal measurement. In System Theory, Control and Computing (ICSTCC), (2014, October), 2014 18th International Conference (pp. 31-36). IEEE.</t>
  </si>
  <si>
    <r>
      <t xml:space="preserve">OLSEN, Daniel M. </t>
    </r>
    <r>
      <rPr>
        <i/>
        <sz val="10"/>
        <color indexed="63"/>
        <rFont val="Arial Narrow"/>
        <family val="2"/>
      </rPr>
      <t>Performance-aware resource management of multi-threaded applications for many-core systems</t>
    </r>
    <r>
      <rPr>
        <sz val="10"/>
        <color indexed="63"/>
        <rFont val="Arial Narrow"/>
        <family val="2"/>
      </rPr>
      <t>. 2016. PhD Thesis. Southern Illinois University at Carbondale.</t>
    </r>
  </si>
  <si>
    <t>GoogleScholar, https://scholar.google.ro/scholar?oi=bibs&amp;hl=ro&amp;cites=9939342500833705705</t>
  </si>
  <si>
    <t>Bogdan Mihai, Panu Mihai, Viorel Alina</t>
  </si>
  <si>
    <t xml:space="preserve">Teaching data acquisition on a virtual laboratory, The 4thBalkan Region Conference on Engineering Education, ISSN 1843-6730, 12-14 Iulie,
Sibiu, 2007. 
</t>
  </si>
  <si>
    <t xml:space="preserve">Behera Sandeep, Design and Implementation of the firing circuit of a SPWM Inverter using microcontroller,
Biju Patnaik Central Library, NIT Rourkela, ID Code: 7619, 2016, 18 Sepember
</t>
  </si>
  <si>
    <t xml:space="preserve">Measurement experiment, using NI USB-6008 data acquisition, Journal of
Electrical and Electronics Engineering, Vol.2, Nr.1, 2009,ISSN 1844-6035, University of Oradea Publisher, 2009. </t>
  </si>
  <si>
    <t xml:space="preserve"> Sampling rate and aliasing on a virtual laboratory, Journal of Electrical and
Electronics Engineering, Vol.2, Nr.2, 2009, ISSN 1844-6035, University of Oradea Publisher, 2009. 
</t>
  </si>
  <si>
    <t xml:space="preserve">Virtual instrument, for frequency measurement and spectral analysis,
Journal of Electrical and Electronics Engineering ISSN/ EISSN: 18446035 20672128 Year: 2011 Volume: 4 Issue: 1 </t>
  </si>
  <si>
    <t>Morariu, D</t>
  </si>
  <si>
    <t>Text Mining Methods based on Support Vector Machine,  Editura MATRIX ROM Bucureşti, ISBN  978-973-755-343-0, 168 pagini, 2008. 
Classification and Clustering using SVM, Ph.D Report, University of Sibiu (2005)</t>
  </si>
  <si>
    <t>Experimental study regarding of bending behaviour of stabilizator link</t>
  </si>
  <si>
    <t>N. Cofaru,  L. Roman, A. Pascu, V Oleksik</t>
  </si>
  <si>
    <t xml:space="preserve">Acta Universitatis Cibiniensis - Technical Series, </t>
  </si>
  <si>
    <t>De Gruiter</t>
  </si>
  <si>
    <t>https://www.degruyter.com</t>
  </si>
  <si>
    <t>Generalized modeling of the stabilizator link and static simulation using FEM</t>
  </si>
  <si>
    <t>N. Cofaru,  L. Roman, V Oleksik, A. Pascu</t>
  </si>
  <si>
    <t>THE UNIAXIAL TENSILE TESTING FOR A HDPE GEOMEMBRANE WITHOUT CONCENTRATORS</t>
  </si>
  <si>
    <t>Petre Vasiluță, Nicolae Cofaru</t>
  </si>
  <si>
    <t>Academic Journal of Manufacturing Engineering, AJME</t>
  </si>
  <si>
    <t>70-73</t>
  </si>
  <si>
    <t>http://www.auif.utcluj.ro/</t>
  </si>
  <si>
    <t>THE UNIAXIAL TENSILE TESTING FOR A HDPE GEOMEMBRANE WITH CONCENTRATORS</t>
  </si>
  <si>
    <t>1583-7905</t>
  </si>
  <si>
    <t>74-77</t>
  </si>
  <si>
    <t>Studiu privind formularea si implementarea strategiilor la nivelul IMM-urilor din Sibiu</t>
  </si>
  <si>
    <t>Popa Daniela Dan Maria-Nicoleta Miricescu Dan</t>
  </si>
  <si>
    <r>
      <t>ISSN: </t>
    </r>
    <r>
      <rPr>
        <sz val="10"/>
        <color indexed="8"/>
        <rFont val="Arial Narrow"/>
        <family val="2"/>
      </rPr>
      <t>1583-624X (print) ; 2360-2155 (online)</t>
    </r>
  </si>
  <si>
    <t>URLICH'S Periodicals Directories, EBSCO Business Source, Index Copernicus, Cabell's Directories, Polish Scholarity Bibliography</t>
  </si>
  <si>
    <t>http://rmee.org/archive.htm</t>
  </si>
  <si>
    <t>AN INNOVATIVE APPROACH TO REDUCING DEEP HOLE SHAPE DEVIATIONS</t>
  </si>
  <si>
    <t>DENEŞ, Călin</t>
  </si>
  <si>
    <t>Nonconventional Technologies Review</t>
  </si>
  <si>
    <t>Volume XX</t>
  </si>
  <si>
    <t>Print: ISSN 2359 – 8646; ISSN-L 2359 – 8646; 
On-line: ISSN 2359 – 8654; ISSN-L 2359 – 8646.</t>
  </si>
  <si>
    <t>4-9</t>
  </si>
  <si>
    <t>http://www.revtn.ro/archives.htm</t>
  </si>
  <si>
    <t>http://www.revtn.ro/pdf1-2016/001_Denes%20Calin.pdf</t>
  </si>
  <si>
    <t>Shock Behavior Analysis for Certain Alloy Steels</t>
  </si>
  <si>
    <r>
      <t xml:space="preserve">CRISTEA Sorin, BIBU Marius, </t>
    </r>
    <r>
      <rPr>
        <b/>
        <sz val="10"/>
        <rFont val="Arial Narrow"/>
        <family val="2"/>
      </rPr>
      <t>DEAC Cristian</t>
    </r>
    <r>
      <rPr>
        <sz val="10"/>
        <rFont val="Arial Narrow"/>
        <family val="2"/>
      </rPr>
      <t>, GLIGOR Alina</t>
    </r>
  </si>
  <si>
    <t>Annals of the University Oradea , Fascicle of Management and Technological Engineering</t>
  </si>
  <si>
    <t>www.indexcopernicus.com; http://imtuoradea.ro/auo.fmte/article.php?v1=2016-2&amp;v2=0</t>
  </si>
  <si>
    <t>Study on the Usage of Special Materials for High-Strength Parts Used in the Machines Manufacturing Industry</t>
  </si>
  <si>
    <r>
      <t xml:space="preserve">BIBU Marius, </t>
    </r>
    <r>
      <rPr>
        <b/>
        <sz val="10"/>
        <rFont val="Arial Narrow"/>
        <family val="2"/>
      </rPr>
      <t>DEAC Cristian</t>
    </r>
    <r>
      <rPr>
        <sz val="10"/>
        <rFont val="Arial Narrow"/>
        <family val="2"/>
      </rPr>
      <t xml:space="preserve">, GLIGOR Alina, CRISTEA Sorin, </t>
    </r>
  </si>
  <si>
    <t>Creating Effective International Virtual Project Team, 23rd International Economic Conference – IECS 2016, în curs de publicare.</t>
  </si>
  <si>
    <t>Revista Economica,</t>
  </si>
  <si>
    <t>Volume 68</t>
  </si>
  <si>
    <t>issue 3</t>
  </si>
  <si>
    <t>ISSN 1582-6260</t>
  </si>
  <si>
    <t>46-56</t>
  </si>
  <si>
    <t>RePEc, EBSCO, DOAJ, Ulrichs</t>
  </si>
  <si>
    <t>http://economice.ulbsibiu.ro/revista.economica/artarchive.php#id684</t>
  </si>
  <si>
    <t>Characteristics of the Romanian CIF Imports during the Period 01.01.-31.12.2015</t>
  </si>
  <si>
    <t>Fleischer Wiegand Helmut</t>
  </si>
  <si>
    <t>Economic Review (Revista Economica)</t>
  </si>
  <si>
    <t>1582-6260</t>
  </si>
  <si>
    <t>de la 124 la 129</t>
  </si>
  <si>
    <t>RePeC Research Papers in Economics, Ulrich's Periodical Directory, DOAJ - Directory of Open Access Journals, EBSCO - Business Source Complete Plus</t>
  </si>
  <si>
    <t>http://economice.ulbsibiu.ro/revista.economica/archive/68410fleischer.pdf</t>
  </si>
  <si>
    <t>Characteristics of the Romanian FOB Exports during the Period 01.01.-31.12.2015</t>
  </si>
  <si>
    <t>de la 35 la 40</t>
  </si>
  <si>
    <t>http://economice.ulbsibiu.ro/revista.economica/archive/68603fleischer.pdf</t>
  </si>
  <si>
    <t>CRISTEA Sorin, BIBU Marius, DEAC Cristian, GLIGOR Alina</t>
  </si>
  <si>
    <t xml:space="preserve">BIBU Marius, DEAC Cristian, GLIGOR Alina, CRISTEA Sorin, </t>
  </si>
  <si>
    <t>MODELLING OF FORCES AND SURFACE ROUGHNESS AT CUTTING OF 17-4 PH STAINLESS STEEL</t>
  </si>
  <si>
    <t>Inta M, Muntean A</t>
  </si>
  <si>
    <t>29-34</t>
  </si>
  <si>
    <t>IndexCopernicus, UlrichsWeb</t>
  </si>
  <si>
    <t>http://www.auif.utcluj.ro/en/journal/68-volume-13-2015-issue-2.html</t>
  </si>
  <si>
    <t xml:space="preserve">IMPROVING LOGISTICS SYSTEM IN AN ORGANIZATION
TYPE SMALL BUSINESS
</t>
  </si>
  <si>
    <t>Revista "ȘTIINȚĂ ȘI INGINERIE" </t>
  </si>
  <si>
    <t>2359 – 828X</t>
  </si>
  <si>
    <t>CABI Abstracts / CABI Health, Index Copernicus, Google Academic</t>
  </si>
  <si>
    <t>http://stiintasiinginerie.ro/category/revista/2016/</t>
  </si>
  <si>
    <t>MONITORING AND REDUCING FUEL CONSUMPTION TO  S.C. TURSIB S.A.</t>
  </si>
  <si>
    <t>Inta M</t>
  </si>
  <si>
    <t>273-280</t>
  </si>
  <si>
    <t xml:space="preserve">IOP Conf. Series: Materials Science and Engineering </t>
  </si>
  <si>
    <t>SAO/NASA Astrophysics Data System, Inspec</t>
  </si>
  <si>
    <t>Perspective şi specificităţi culturale în contextul ralierii managementului judiciar românesc la cerinţele de calitate europene (Cultural Perspectives and Features In The Context Of The Romanian Judicial Management Alignment To The European Requirements of Quality)</t>
  </si>
  <si>
    <r>
      <t>Miricescu D.</t>
    </r>
    <r>
      <rPr>
        <sz val="10"/>
        <color indexed="8"/>
        <rFont val="Arial Narrow"/>
        <family val="2"/>
      </rPr>
      <t>, Hulpuş I.A.</t>
    </r>
  </si>
  <si>
    <t>Revista de Management şi Inginerie Economică (Rewiew of Management and Economic Engineering)</t>
  </si>
  <si>
    <t>vol. 15</t>
  </si>
  <si>
    <t>nr.2 (60)</t>
  </si>
  <si>
    <t>ISSN 1583-624X</t>
  </si>
  <si>
    <t>pag. 262 – 275</t>
  </si>
  <si>
    <t>ULRICH’S Periodical Directory, Ebsco Business Source (r), Index Copernicus, Cabell’s Directories, Polish Scholarly, Google Scholar</t>
  </si>
  <si>
    <t>http://www.rmee.org/abstracturi/60/07_sin_Articol_315_Miricescu_%20Perspective%20culturale_web.pdf</t>
  </si>
  <si>
    <t>Anforderungen an Nachtragsangebote bei Bauleistungs-Hauptverträgen (Requirements to change order offers in main building contracts)</t>
  </si>
  <si>
    <r>
      <t xml:space="preserve">Heinisch M., </t>
    </r>
    <r>
      <rPr>
        <b/>
        <sz val="10"/>
        <color indexed="8"/>
        <rFont val="Arial Narrow"/>
        <family val="2"/>
      </rPr>
      <t>Miricescu D.</t>
    </r>
  </si>
  <si>
    <t>EI-Eisenbahningenieur</t>
  </si>
  <si>
    <t>nr.6/ 2016</t>
  </si>
  <si>
    <t>ISSN 0013-2810</t>
  </si>
  <si>
    <t>pag. 42 - 44</t>
  </si>
  <si>
    <t>http://www.eurailpress.de/archiv/fachartikelarchiv/ergebnisliste/artikelansicht.html?tx_it24archiv_list%5Barticle%5D=12515&amp;tx_it24archiv_list%5Baction%5D=show&amp;tx_it24archiv_list%5Bcontroller%5D=Article&amp;cHash=f8dabb6cae619fd836c7df06e868af3b</t>
  </si>
  <si>
    <t>Uses Of The Balanced Scorecard System In The Strategic PlanningAnd The Improvement Of The Judiciary Functioning</t>
  </si>
  <si>
    <r>
      <t xml:space="preserve">Hulpuş I.A., </t>
    </r>
    <r>
      <rPr>
        <b/>
        <sz val="10"/>
        <color indexed="8"/>
        <rFont val="Arial Narrow"/>
        <family val="2"/>
      </rPr>
      <t>Miricescu D.</t>
    </r>
  </si>
  <si>
    <t>Annals of the „Constantin Brâncuşi” University of Târgu Jiu, Economy Series</t>
  </si>
  <si>
    <t>Issue 3/2016</t>
  </si>
  <si>
    <t>ISSN 2344-3685 / ISSN-L 1844-7007</t>
  </si>
  <si>
    <t>pag. 300 – 305</t>
  </si>
  <si>
    <t>Index Copernicus,  
International Impact Factor Services 
EBSCO, 
DOAJ, 
Open Academic Journals Index, 
UIF, 
Genamics JournalSeek Database, ASI, SIS, 
GIF</t>
  </si>
  <si>
    <t xml:space="preserve">http://www.utgjiu.ro/revista/ec/pdf/2016-03/54_HULPUS,%20MIRICESCU.pdf </t>
  </si>
  <si>
    <r>
      <t>A Critical</t>
    </r>
    <r>
      <rPr>
        <sz val="10"/>
        <color indexed="8"/>
        <rFont val="Arial Narrow"/>
        <family val="2"/>
      </rPr>
      <t xml:space="preserve"> </t>
    </r>
    <r>
      <rPr>
        <i/>
        <sz val="10"/>
        <color indexed="8"/>
        <rFont val="Arial Narrow"/>
        <family val="2"/>
      </rPr>
      <t>Analysis Of A Production Flow With The Purpose Of Improving It</t>
    </r>
  </si>
  <si>
    <r>
      <t>Miricescu D.</t>
    </r>
    <r>
      <rPr>
        <sz val="10"/>
        <color indexed="8"/>
        <rFont val="Arial Narrow"/>
        <family val="2"/>
      </rPr>
      <t>, Heinisch M.</t>
    </r>
  </si>
  <si>
    <t>vol. 14</t>
  </si>
  <si>
    <t>pag. 77 – 82</t>
  </si>
  <si>
    <t xml:space="preserve">Scopus, </t>
  </si>
  <si>
    <t>Studiu privind formularea si implementarea strategiilor la nivelul IMM-urilor din Sibiu (Study on strategies formulation and implementation in the sMEs from Sibiu County)</t>
  </si>
  <si>
    <r>
      <t xml:space="preserve">Popa D.,     Dan N., </t>
    </r>
    <r>
      <rPr>
        <b/>
        <sz val="10"/>
        <color indexed="8"/>
        <rFont val="Arial Narrow"/>
        <family val="2"/>
      </rPr>
      <t>Miricescu D.</t>
    </r>
  </si>
  <si>
    <t>nr.4 (62)</t>
  </si>
  <si>
    <t>pag. 656 – 667</t>
  </si>
  <si>
    <t>http://www.rmee.org/abstracturi/62/06_Stud_Articol_346_%20Popa_Miricescu_Dan_RMEE%20final%201.pdf</t>
  </si>
  <si>
    <t>Foreign Students a Challenge. Case Study at "Lucian Blaga" University of Sibiu, Romania</t>
  </si>
  <si>
    <t>Popescu Liliana Georgeta, Moraru Gina-Maria</t>
  </si>
  <si>
    <t>Depόsito Legal V-337-2016</t>
  </si>
  <si>
    <t>10.21125/inted.2016, doi: 10.21125/inted.2016.0802</t>
  </si>
  <si>
    <t>IATED Digital Library; Crossref</t>
  </si>
  <si>
    <t>https://library.iated.org/view/POPESCU2016FOR, https://library.iated.org/publications/INTED2016</t>
  </si>
  <si>
    <t>Stimulating Students’ Creativity in Romanian Technical Universities</t>
  </si>
  <si>
    <t>10.21125/inted.2016, doi: 10.21125/inted.2016.0813</t>
  </si>
  <si>
    <t>https://library.iated.org/view/POPESCU2016STI, https://library.iated.org/publications/INTED2016</t>
  </si>
  <si>
    <t>General Model for Boring Tool Optimization</t>
  </si>
  <si>
    <t>Moraru Gina-Maria, Zerbe Mihai-Victor, Popescu Liliana Georgeta</t>
  </si>
  <si>
    <t>ModTech International Conference - Modern Technologies in Industrial Engineering IV, 15-18 June 2016, Iași, Romania, IOP Publishing, IOP Conf. Series: Materials Science and Engineering 145 (2016) 042015</t>
  </si>
  <si>
    <t>145 (2016)</t>
  </si>
  <si>
    <t>Issue 4 - Characterization, Modeling and Simulation of Mechanical Processes, August 2016</t>
  </si>
  <si>
    <t>Online ISSN: 1757-899X
Print ISSN: 1757-8981</t>
  </si>
  <si>
    <t>DOI:10.1088/1757-899X/145/4/042015</t>
  </si>
  <si>
    <t>Paper 042015, pp. 1-6</t>
  </si>
  <si>
    <t>Scimago Journal and Country Rank; CiteFactor; Google Scholar</t>
  </si>
  <si>
    <t>http://iopscience.iop.org/article/10.1088/1757-899X/145/4/042015/pdf; http://www.scimagojr.com/journalsearch.php?q=19700200831&amp;tip=sid; http://www.citefactor.org/journal/index/4356/iop-conference-series-materials-science-and-engineering#.WIeHydJ95dg; https://scholar.google.ro/citations?view_op=view_citation&amp;hl=ro&amp;user=-XFTtU8AAAAJ&amp;sortby=pubdate&amp;citation_for_view=-XFTtU8AAAAJ:0EnyYjriUFMC</t>
  </si>
  <si>
    <t>Aspects Regarding the Development of Creativity in Organizations</t>
  </si>
  <si>
    <t>Moraru Gina-Maria</t>
  </si>
  <si>
    <t>Proceedings of the Annual Session of Scientific Papers IMT Oradea, Romania; Annals of the University of Oradea, Fascicle of Management and Technological Engineering</t>
  </si>
  <si>
    <t>Proceedings: Vol. XV (XXV)</t>
  </si>
  <si>
    <t>Annals: Issue#2</t>
  </si>
  <si>
    <t>ISSN 2285-3278, ISBN 978-606-10-1537-5</t>
  </si>
  <si>
    <t>Proceedings: mai; Annals: august</t>
  </si>
  <si>
    <t>Proceedings: 131-134; Annals: 9-12</t>
  </si>
  <si>
    <t>Index Copernicus (ICV 2014: 81.65; Standardized Value: 7.72); Crossref</t>
  </si>
  <si>
    <t>Oliviu-Dorin Matei, Achievements and New Research Trends in Evolutionary Computation, Habilitation Thesis, Technical University of Cluj-Napoca, April 2016.</t>
  </si>
  <si>
    <t>A XVI-a Conferință internațională – multidisciplinară „Profesorul Dorin Pavel – fondatorul hidroenergeticii românești”, Sebeș, 2016, Revista „ŞTIINŢĂ ŞI INGINERIE”</t>
  </si>
  <si>
    <t>Vol. 30</t>
  </si>
  <si>
    <t>ISSN 2067-7138 eISSN 2359-828X</t>
  </si>
  <si>
    <t>11 iulie</t>
  </si>
  <si>
    <t>163-168</t>
  </si>
  <si>
    <t>Index Copernicus: http://journals.indexcopernicus.com/STIINTA+SI+INGINERIE,p24780428,3.html; http://stiintasiinginerie.ro/category/revista/2016/volumul-30/page/2/</t>
  </si>
  <si>
    <t>http://stiintasiinginerie.ro/wp-content/uploads/2016/07/30-22-CONTRIBU%C5%A2II-PRIVIND-PARTEA-ACTIV%C4%82-A.pdf</t>
  </si>
  <si>
    <t>Modelarea construcției sculelor așchietoare cu plăcuțe schimbabile / Modelling the Construction of Cutting Tools with Exchangeable Inserts</t>
  </si>
  <si>
    <t>169-178</t>
  </si>
  <si>
    <t>http://stiintasiinginerie.ro/30-23-modelarea-constructiei-sculelor-aschietoare-cu-placute-schimbabile/</t>
  </si>
  <si>
    <t>Creativity in Organizations – an Academic Perspective</t>
  </si>
  <si>
    <t>3rd International Multidisciplinary Scientific Conference on Social Sciences and Arts SGEM 2016, Conference Proceedings</t>
  </si>
  <si>
    <t>Book 2, Vol. 3 (2016)</t>
  </si>
  <si>
    <t>ISBN 978-619-7105-74-2 / ISSN 2367-5659</t>
  </si>
  <si>
    <t xml:space="preserve">10.5593/SGEMSOCIAL2016/B23/S07.102
</t>
  </si>
  <si>
    <t>815-820</t>
  </si>
  <si>
    <t>Mendeley; SGEM@Lib</t>
  </si>
  <si>
    <t>https://www.mendeley.com/research/creativity-organizations-academic-perspective/</t>
  </si>
  <si>
    <t>Managerial Staffing, Coordinating and Controlling Influenced by Creativity and Benchmarking</t>
  </si>
  <si>
    <t>10.5593/SGEMSOCIAL2016/B23/S07.117</t>
  </si>
  <si>
    <t>931-936</t>
  </si>
  <si>
    <t>https://www.mendeley.com/research-papers/search/?query=&amp;title=MANAGERIAL+STAFFING%2C+COORDINATING+AND+CONTROLLING+INFLUENCED+BY+CREATIVITY+AND+BENCHMARKING&amp;author=Moraru+GM&amp;abstract=&amp;meshterm=&amp;type=&amp;date=any&amp;yearfrom=&amp;yearto=&amp;disciplines=selected&amp;discipline%5B%5D=business-administration&amp;results=20</t>
  </si>
  <si>
    <t>Analyzing the Forces Acting on the Boring Tools with Tangential Inserts</t>
  </si>
  <si>
    <t>Academic Journal of Manufacturing Engineering- AJME, Volume 14, ISSUE 3/2016</t>
  </si>
  <si>
    <t>Volume 14</t>
  </si>
  <si>
    <t>ISSUE 3/2016</t>
  </si>
  <si>
    <t>Scimago Journal and Country Rank, EBSCOHOST</t>
  </si>
  <si>
    <t>http://www.auif.utcluj.ro/images/AJME_3_2016_SPLIT_AND_JOIN/L7, http://miar.ub.edu/issn/1583-7904, http://www.scimagojr.com/journalsearch.php?q=19900192427&amp;tip=sid&amp;clean=0, https://www.ebscohost.com/titleLists/egs-coverage.htm</t>
  </si>
  <si>
    <t>Annals of the "Constantin Brâncuși" University of Târgu Jiu, Engineering Series</t>
  </si>
  <si>
    <t>ISSN 1842-4856</t>
  </si>
  <si>
    <t>EBSCOHOST; Universal Impact Factor; Genamics Journal Seek; Scientific Indexing Services; Open Academic Journals Index</t>
  </si>
  <si>
    <t>Revistă CNCSIS Tip B+, cod 718. BDI: EBSCOHOST: https://www.ebscohost.com/titleLists/egs-coverage.
htm, Universal Impact Factor http://www.uifactor.org/JournalDetails.aspx?jid=2152; Genamics Journal Seek http://journalseek.net/cgi-bin/journalseek/journalsearch.cgi?field=issn&amp;query=1842-4856; Scientific Indexing Services http://sindexs.org/JournalList.aspx?ID=472, ID 472; Open Academic Journals Index http://oaji.net/journal-detail.html?number=740, Number 740</t>
  </si>
  <si>
    <t>656-667</t>
  </si>
  <si>
    <t>Contribuţii privind partea activă a lărgitoarelor cu plăcuţe tengenţiale / Aspects Regarding the Active Part of Boring Tools with Tangential Inserts</t>
  </si>
  <si>
    <t>Moraru G.M., Popescu L.G.</t>
  </si>
  <si>
    <t>Ştiinţă şi Inginerie (A XVI-a Conferinţă internaţională multidisciplinară „Profesorul Dorin PAVEL – fondatorul hidroenergeticii româneşti”, Sebeş, 2016)</t>
  </si>
  <si>
    <t>ISSN 2067-7138     eISSN 2359– 828X</t>
  </si>
  <si>
    <t>http://stiintasiinginerie.ro/30-22-contributii-privind-partea-activa-a-largitoarelor-cu-placute-tangentiale/</t>
  </si>
  <si>
    <t xml:space="preserve">https://scholar.google.ro/citations?view_op=view_citation&amp;hl=ro&amp;user=-XFTtU8AAAAJ&amp;citation_for_view=-XFTtU8AAAAJ:UebtZRa9Y70C,  Index Copernicus: http://journals.indexcopernicus.com/STIINTA+SI+INGINERIE,p24780428,3.html;  http://stiintasiinginerie.ro/category/revista/2016/volumul-30/page/2/    </t>
  </si>
  <si>
    <t>ISSN 2067-7138</t>
  </si>
  <si>
    <t>http://stiintasiinginerie.ro/wp-content/uploads/2016/07/30-23-MODELAREA-CONSTRUC%C5%A2IEI-SCULELOR-aschietoare.pdf</t>
  </si>
  <si>
    <t>https://scholar.google.ro/citations?user=-XFTtU8AAAAJ&amp;hl=ro, http://stiintasiinginerie.ro/30-23-modelarea-constructiei-sculelor-aschietoare-cu-placute-schimbabile/</t>
  </si>
  <si>
    <t>Numerical studies establishing constructive solution for a special chamfering inserts using finite element method</t>
  </si>
  <si>
    <t>Popescu L.G.</t>
  </si>
  <si>
    <t>Annals of the "Constantin Brâncuşi" University of Târgu Jiu</t>
  </si>
  <si>
    <t>Engineering Series</t>
  </si>
  <si>
    <t>217-221</t>
  </si>
  <si>
    <t>http://ing.utgjiu.ro/wp-content/conferinte/confereng2016/index.html;   Revistă CNCSIS Tip B+, cod 718. BDI: EBSCOHOST: https://www.ebscohost.com/titleLists/egs-coverage.
htm, Universal Impact Factor http://www.uifactor.org/JournalDetails.aspx?jid=2152; Genamics Journal Seek http://journalseek.net/cgi-bin/journalseek/journalsearch.cgi?field=issn&amp;query=1842-4856; Scientific Indexing Services http://sindexs.org/JournalList.aspx?ID=472, ID 472; Open Academic Journals Index http://oaji.net/journal-detail.html?number=740, Number 740</t>
  </si>
  <si>
    <t>General model for boring tool optimization</t>
  </si>
  <si>
    <t>Moraru G.M., Zerbes M.V., Popescu L.G.</t>
  </si>
  <si>
    <t>ModTech International Conference - Modern Technologies in Industrial Engineering IV</t>
  </si>
  <si>
    <t>iopscience, Scimago Journal and Country Rank; CiteFactor; Google Scholar</t>
  </si>
  <si>
    <t>http://iopscience.iop.org/article/10.1088/1757-899X/145/4/042015?fromSearchPage=true; http://www.scimagojr.com/journalsearch.php?q=19700200831&amp;tip=sid; http://www.citefactor.org/journal/index/4356/iop-conference-series-materials-science-and-engineering#.WIeHydJ95dg; https://scholar.google.ro/citations?view_op=view_citation&amp;hl=ro&amp;user=-XFTtU8AAAAJ&amp;sortby=pubdate&amp;citation_for_view=-XFTtU8AAAAJ:0EnyYjriUFMC</t>
  </si>
  <si>
    <t>Alegerea rutei pentru un transport agabaritic prin metoda analizei multicriteriale</t>
  </si>
  <si>
    <t>Purcar C., Badescu M.</t>
  </si>
  <si>
    <t>Stiinta si Inginerie</t>
  </si>
  <si>
    <t>2067-7138</t>
  </si>
  <si>
    <t>Google Academic, Index Copernicus, CABI Abstracts/ Cabi Health</t>
  </si>
  <si>
    <t>http://stiintasiinginerie.ro/30-35-alegerea-rutei-pentru-un-transport-agabaritic-prin-metoda-analizei-multicriteriale/</t>
  </si>
  <si>
    <t>Experimental research regarding the modelling of process parameters of dimensional processing through electrical discharge machining</t>
  </si>
  <si>
    <r>
      <t>Țîțu, M., Dodun Des Perrieres, Oana, Dobrotă</t>
    </r>
    <r>
      <rPr>
        <vertAlign val="superscript"/>
        <sz val="10"/>
        <color indexed="8"/>
        <rFont val="Arial Narrow"/>
        <family val="2"/>
      </rPr>
      <t xml:space="preserve">, </t>
    </r>
    <r>
      <rPr>
        <sz val="10"/>
        <color indexed="8"/>
        <rFont val="Arial Narrow"/>
        <family val="2"/>
      </rPr>
      <t>D., Roșca, L.</t>
    </r>
  </si>
  <si>
    <t>XX</t>
  </si>
  <si>
    <t>ISSN 2359 – 8646; ISSN-L 2359 – 8646</t>
  </si>
  <si>
    <t>pag. 50-53</t>
  </si>
  <si>
    <t>Proquest; Copernicus; EBSCO; Google Scholar, B+</t>
  </si>
  <si>
    <t>http://www.revtn.ro/no2-2016.html</t>
  </si>
  <si>
    <t>The integration of information technologies in the knowledge based organizations,</t>
  </si>
  <si>
    <t>Pîrnău, C., Țîțu, M., Roșca, L. </t>
  </si>
  <si>
    <t>Electronics, Computers and Artificial Intelligence (ECAI), 2016 </t>
  </si>
  <si>
    <t>ISSN 1843-2115</t>
  </si>
  <si>
    <t>30 iunie - 2 iulie</t>
  </si>
  <si>
    <t>POS 9-POS 10</t>
  </si>
  <si>
    <t>IEEEXplore</t>
  </si>
  <si>
    <t>http://ecai.ro/Arhiva/ECAI-2016%20VOLUMES/APLICATIE%20ECAI-2016%20VOLUME/ECAI-2016.php, http://ecai.ro/Arhiva/ECAI-2016%20VOLUMES/Program%20ECAI%202016.pdf, http://ecai.ro/Arhiva/ECAI-2016%20VOLUMES/APLICATIE%20ECAI-2016%20VOLUME/Poster.php, http://ecai.ro/Arhiva/ECAI-2016%20VOLUMES/POSTER/ECAI-2016_paper_40.pdf</t>
  </si>
  <si>
    <t>Supplier Evaluation using Attribute Control Charts</t>
  </si>
  <si>
    <t>Simion C.</t>
  </si>
  <si>
    <t xml:space="preserve">Academic Journal of Manufacturing Engineering, </t>
  </si>
  <si>
    <t>6-13</t>
  </si>
  <si>
    <t>http://www.auif.utcluj.ro/en/73-volume-14-2016-issue-3.html</t>
  </si>
  <si>
    <t>Research on implementation of GIS systems with automatic acquisition and multi-criteria analysis of data.</t>
  </si>
  <si>
    <t xml:space="preserve">Borza, S., Simion, C., </t>
  </si>
  <si>
    <t>International Journal of Mathematics and Computers in Simulation</t>
  </si>
  <si>
    <t>1998-0159</t>
  </si>
  <si>
    <t>https://www.scopus.com/record/display.uri?eid=2-s2.0-84956612134&amp;origin=resultslist&amp;sort=plf-f&amp;src=s&amp;st1=Research+on+implementation+of+GIS+systems+with+automatic+acquisition+and+multi-criteria+analysis+of+data.&amp;st2=&amp;sid=A2C63571AD888D7AD7660B911715197F.wsnAw8kcdt7IPYLO0V48gA%3a190&amp;sot=b&amp;sdt=b&amp;sl=112&amp;s=TITLE%28Research+on+implementation+of+GIS+systems+with+automatic+acquisition+and+multi-criteria+analysis+of+data.%29&amp;relpos=0&amp;citeCnt=0&amp;searchTerm=#</t>
  </si>
  <si>
    <t>The improvement of EDM pulse generator performance by use of the news silicon-carbide MOS transistors</t>
  </si>
  <si>
    <t xml:space="preserve">Toma, E., Simion, C., </t>
  </si>
  <si>
    <t>Revista de Tehnologii Neconvenţionale</t>
  </si>
  <si>
    <t>Print: ISSN 2359 – 8646; ISSN-L 2359 – 8646, On-line: ISSN 2359 – 8654; ISSN-L 2359 – 8646</t>
  </si>
  <si>
    <t>28-35</t>
  </si>
  <si>
    <t>Copernicus, ProQuest, EBSCO</t>
  </si>
  <si>
    <t>http://www.revtn.ro/no1-2016.html</t>
  </si>
  <si>
    <t xml:space="preserve">Noninvasive stimulation opportunities in a marginal gas field,  </t>
  </si>
  <si>
    <t>Stefanescu Dan Paul                  A., Nitulete</t>
  </si>
  <si>
    <t>AGH Drilling Oil Gas</t>
  </si>
  <si>
    <t>2299-4157 (printed) 2300-7052 (on-line)</t>
  </si>
  <si>
    <t>http://dx.org/10.7494/drill.2016.33.2.507</t>
  </si>
  <si>
    <t>507 -514</t>
  </si>
  <si>
    <t>IndexCopernicus</t>
  </si>
  <si>
    <t>http://journals.bg.agh.edu.pl/DRILLING/index.php?vol=2016.33.2</t>
  </si>
  <si>
    <t>Compressor application for extending production life cycle in mature fields</t>
  </si>
  <si>
    <t>Stefanescu Dan Paul                 A. Maullidani(Schlumberger), B. Audrey (Schlumberger)</t>
  </si>
  <si>
    <t xml:space="preserve">http://dx.org/10.7494/drill.2016.33.2.495  </t>
  </si>
  <si>
    <t>495 - 506</t>
  </si>
  <si>
    <t>Utilization of smart field concept in mature gas field rehabilitation</t>
  </si>
  <si>
    <t>Stefanescu Dan Paul                Argentina Tătaru,       Ana Maria Simescu</t>
  </si>
  <si>
    <t xml:space="preserve">http://dx.org/10.7494/drill.2016.33.1.183  </t>
  </si>
  <si>
    <t>183 - 194</t>
  </si>
  <si>
    <t>ournals.bg.agh.edu.pl/DRILLING/index.php?vol=2016.33.1</t>
  </si>
  <si>
    <t>Incertitudini in evaluarea resurselor si rezervelor de gaze. Impact si risc economic</t>
  </si>
  <si>
    <t>Argentina Tataru, Dan Paul Stefanescu, Florinel Sutoiu</t>
  </si>
  <si>
    <t>Energie Mediu Eficienta Resurse Globalizare</t>
  </si>
  <si>
    <t>2457-5011 (printed)</t>
  </si>
  <si>
    <t>212-233</t>
  </si>
  <si>
    <t>GS Naghiu, I Giurca, I Aşchilean, G Badea - Procedia Technology, Multicriterial Analysis on Selecting Solar Radiation Concentration Ration for Photovoltaic Panels Using Electre-boldur Method, Procedia Technology, 2016 - Elsevier, 2016</t>
  </si>
  <si>
    <t>https://scholar.google.ro/scholar?oi=bibs&amp;hl=ro&amp;cites=16074063015141302118&amp;as_sdt=5&amp;as_ylo=2016&amp;as_yhi=2016</t>
  </si>
  <si>
    <t>Lobonț, L., Filichi A.C., Popescu L.G.</t>
  </si>
  <si>
    <t>Improving traffic safety using modern methods for accident data collection, ANNALS OF THE ORADEA UNIVERSITY Fascicle of Management and Technological Engineering ISSUE #1, MAY 2013, http://www.imtuoradea.ro/auo.fmte/</t>
  </si>
  <si>
    <r>
      <t>Selvamoni, Monikandan Amsi, and Kesavan Nair Neelakandan Nair. "Asian Research Consortium." Asian Journal of Research in Social Sciences and Humanities</t>
    </r>
    <r>
      <rPr>
        <sz val="10"/>
        <color indexed="8"/>
        <rFont val="Arial Narrow"/>
        <family val="2"/>
      </rPr>
      <t xml:space="preserve"> 6.9 (2016): 1444-1476.</t>
    </r>
  </si>
  <si>
    <t xml:space="preserve">Google Scholar https://scholar.google.ro/scholar?oi=bibs&amp;hl=ro&amp;cites=4631279990093864992&amp;as_sdt=5&amp;as_ylo=2016&amp;as_yhi=2016  </t>
  </si>
  <si>
    <t>Miricescu, D., Moraru G.M., Popa D.</t>
  </si>
  <si>
    <r>
      <t>The Romanian entrepreneurs’ availability to develop human resources, Management of Technological Changes Conference, Proceedings of the 6</t>
    </r>
    <r>
      <rPr>
        <vertAlign val="superscript"/>
        <sz val="10"/>
        <color indexed="8"/>
        <rFont val="Arial Narrow"/>
        <family val="2"/>
      </rPr>
      <t>th</t>
    </r>
    <r>
      <rPr>
        <sz val="10"/>
        <color indexed="8"/>
        <rFont val="Arial Narrow"/>
        <family val="2"/>
      </rPr>
      <t xml:space="preserve"> International Conference on Management of Technological Changes, vol I, Editor Costache Rusu, September 3</t>
    </r>
    <r>
      <rPr>
        <vertAlign val="superscript"/>
        <sz val="10"/>
        <color indexed="8"/>
        <rFont val="Arial Narrow"/>
        <family val="2"/>
      </rPr>
      <t>th</t>
    </r>
    <r>
      <rPr>
        <sz val="10"/>
        <color indexed="8"/>
        <rFont val="Arial Narrow"/>
        <family val="2"/>
      </rPr>
      <t xml:space="preserve"> – 5</t>
    </r>
    <r>
      <rPr>
        <vertAlign val="superscript"/>
        <sz val="10"/>
        <color indexed="8"/>
        <rFont val="Arial Narrow"/>
        <family val="2"/>
      </rPr>
      <t>th</t>
    </r>
    <r>
      <rPr>
        <sz val="10"/>
        <color indexed="8"/>
        <rFont val="Arial Narrow"/>
        <family val="2"/>
      </rPr>
      <t>, 2009 Alexandroupolis, Greece, ISBN 978-960-89832-6-7 (ISBN vol. I 978-960-89832-7-4), pag. 121 – 124</t>
    </r>
  </si>
  <si>
    <t>Cioca L.I., Ivaşcu L., Rus S. – Analysis Of Customer Loyalty Influencing Factors, Proceedings of the 5th Review of Management and Economic Engineering Management Conference (RMEE), 22 – 24 September 2016, Todesco Publising House, ISSN 2247 – 8639, ISSN-L 2247 – 8639, pag. 180 – 185, www.conference.rmee.org</t>
  </si>
  <si>
    <t>ISI Proceedings</t>
  </si>
  <si>
    <t>Miricescu, D.</t>
  </si>
  <si>
    <t>Follower-leader relation and its influence on teams' efficiency, Review of Management &amp; Economic Engineering, 14(1), 2015</t>
  </si>
  <si>
    <t>Cuc S., Tripa S., Bungău C. – Strategies For Increasing Competitiveness Of The Romanian Textile And Clothing Industry, Proceedings of the 5th Review of Management and Economic Engineering Management Conference (RMEE), 22 – 24 September 2016, Todesco Publising House, ISSN 2247 – 8639, ISSN-L 2247 – 8639, pag. 100 – 117, www.conference.rmee.org</t>
  </si>
  <si>
    <t>Vacar Anca, Miricescu Dan</t>
  </si>
  <si>
    <t>Leadership – a Key Factor to a Succesful Organization – Part II, ScienceDirect – Procedia Economics and Finance 6 (2013)</t>
  </si>
  <si>
    <t xml:space="preserve">Fereira V., Santo P.E., Santo L.E. – Leadership effects in product and process management through knowlege management, Proceedings of the European Conference on Knowledge Management, ECKM, 2016 – January, pag. 257 – 265 </t>
  </si>
  <si>
    <t xml:space="preserve">ISI Proceedings, Sopus, EBSCO, Google Scholar, Australian Research Council ERA </t>
  </si>
  <si>
    <t>Telea D., Popp I., Miricescu D.</t>
  </si>
  <si>
    <t>A Study of the Kanban Concept – A Future Implementation on a Shock Absorber Assembly Line, International Conference on Integrated Engineering C2I, Editura Politehnica, Bucureşti, 2002</t>
  </si>
  <si>
    <t>Remarkable moments in the evolution of knowledge</t>
  </si>
  <si>
    <t>Țîțu, M., Oprean, C.,  Ţîţu, S.</t>
  </si>
  <si>
    <t>23rd International Economic Conference -  IECS 2016, The Competitive Economic and Social Environment of the International Market, 20-21 Mai 2016, În: Revista Economică, Volumul 68, Issue 5/6</t>
  </si>
  <si>
    <t>ISSN: 1582-6260</t>
  </si>
  <si>
    <t>conferinta aprilie, publicat în decembrie</t>
  </si>
  <si>
    <t>pag. 162-176</t>
  </si>
  <si>
    <t>RePEc, EBSCO, DOAJ, Ulrich's Global Serials Directory</t>
  </si>
  <si>
    <t>http://economice.ulbsibiu.ro/revista.economica/artarchive.php#id685</t>
  </si>
  <si>
    <t>Intellectual Property Policy at "Lucian Blaga" University of Sibiu</t>
  </si>
  <si>
    <t>Journal of Electrical Engineering, Electronics, Control and Computer Science, JEEECCS</t>
  </si>
  <si>
    <t>ISSN 2457-7812</t>
  </si>
  <si>
    <t>pag. 25-30</t>
  </si>
  <si>
    <t>Google Scholar, EBSCO</t>
  </si>
  <si>
    <t>http://jeeeccs.net/index.php/journal/issue/view/6</t>
  </si>
  <si>
    <t>Management of customers’ complaints within SC COMPA SA Sibiu. Case study for a topical complaint</t>
  </si>
  <si>
    <t>pag. 1-4</t>
  </si>
  <si>
    <t>Improvement of the process for changing the production by using an established method. Application for S.C. COMPA S.A.</t>
  </si>
  <si>
    <t>pag. 5-8</t>
  </si>
  <si>
    <t>Applying experimental research methods on electrical discharge machining</t>
  </si>
  <si>
    <r>
      <t>Țîțu, M., Oprean, C., Dodun Des Perrieres, Oana, Dobrotă,</t>
    </r>
    <r>
      <rPr>
        <vertAlign val="superscript"/>
        <sz val="10"/>
        <color indexed="8"/>
        <rFont val="Arial Narrow"/>
        <family val="2"/>
      </rPr>
      <t xml:space="preserve"> </t>
    </r>
    <r>
      <rPr>
        <sz val="10"/>
        <color indexed="8"/>
        <rFont val="Arial Narrow"/>
        <family val="2"/>
      </rPr>
      <t>D.</t>
    </r>
  </si>
  <si>
    <t xml:space="preserve"> Nonconventional Technologies Review</t>
  </si>
  <si>
    <t>pag. 41-44</t>
  </si>
  <si>
    <t>http://www.revtn.ro/no3-2016.html</t>
  </si>
  <si>
    <t>Establishing the strategy for research and development (R&amp;D) of SMEs in the "nonconventional technologies" (N.T.) field using "neural networks" - (NN)</t>
  </si>
  <si>
    <t xml:space="preserve">Marinescu, Simona Ioana, Țîțu, M. </t>
  </si>
  <si>
    <t>pag. 10-15</t>
  </si>
  <si>
    <t xml:space="preserve"> Aspects regarding quality management processes machining of aluminum alloys</t>
  </si>
  <si>
    <t>Pop Alina Bianca, Țîțu, M.</t>
  </si>
  <si>
    <t>Management of Sustainable Development (MSD)</t>
  </si>
  <si>
    <t>ONLINE ISSN: 2247 – 0220, PRINT ISSN - L: 2066 – 9380</t>
  </si>
  <si>
    <t>pag. 11-15</t>
  </si>
  <si>
    <t>Cabell's Directory; Celdes; CNPIEC; EBSCO (relevant databases); EBSCO Discovery Service; Google Scholar; Index Copernicus; J-Gate; Naviga (Softweco); Primo Central (ExLibris); Research Papers in Economics (RePEc); Summon (Serials Solutions/ProQuest); TDOne (TDNet); Ulrich's Periodicals Directory/ulrichsweb; WorldCat (OCLC)</t>
  </si>
  <si>
    <t>https://www.degruyter.com/view/j/msd.2016.8.issue-2/issue-files/msd.2016.8.issue-2.xml</t>
  </si>
  <si>
    <t>Intellectual property quality management in automotive field</t>
  </si>
  <si>
    <t>Țîțu, M., Oprean, C.</t>
  </si>
  <si>
    <t>pag. 5-9</t>
  </si>
  <si>
    <t>The integration of information technologies in the knowledge based organizations</t>
  </si>
  <si>
    <t>Pîrnău, C., Țîțu, M., Roșca, L.</t>
  </si>
  <si>
    <t>8th Edition of International Conference ECAI (Electronics, Computers and Artificial Intelligence) 2016, 30 iunie - 2 iulie 2016, Ploiești, România, In: 8th Edition of International Conference ECAI (Electronics, Computers and Artificial Intelligence) 2016, 30 iunie - 2 iulie 2016, Ploiești, România,  Vol 8 - No. 2/2016</t>
  </si>
  <si>
    <t>10.1109/ECAI.2016.7861172</t>
  </si>
  <si>
    <t>30.06-02.07.2016</t>
  </si>
  <si>
    <t>pag. POS 9-POS 10</t>
  </si>
  <si>
    <t>BDI IEEEXplore</t>
  </si>
  <si>
    <t>http://ecai.ro/Arhiva/ECAI-2016%20VOLUMES/APLICATIE%20ECAI-2016%20VOLUME/ECAI-2016.php, http://ecai.ro/Arhiva/ECAI-2016%20VOLUMES/Program%20ECAI%202016.pdf; http://ecai.ro/Arhiva/ECAI-2016%20VOLUMES/APLICATIE%20ECAI-2016%20VOLUME/Poster.php; http://ecai.ro/Arhiva/ECAI-2016%20VOLUMES/POSTER/ECAI-2016_paper_40.pdf</t>
  </si>
  <si>
    <t>QUALITY ENGINEERING AND COMPLEMENTARY THERAPIES</t>
  </si>
  <si>
    <t>Zerbes M.V., Neamu V.S.</t>
  </si>
  <si>
    <t>223-229</t>
  </si>
  <si>
    <t>http://home.heinonline.org/titles/Law-Journal-Library/Annals-of-the-Constantin-Brancusi-University-of-Targu-Jiu-Juridical-Sciences-Series/?letter=A</t>
  </si>
  <si>
    <t>QUALITY IMPROVEMENT OF PROCESSES WITHIN MEDICAL ANALYSIS LABORATORY OF THE MEDICAL CENTER DR. BEGHER FROM ARAD</t>
  </si>
  <si>
    <t>Zerbes M.V.</t>
  </si>
  <si>
    <t>http://jml2012.indexcopernicus.com/Academic+Journal+of+Manufacturing+Engineering,p3557,3.html
https://www.researchgate.net/journal/1583-7904_Academic_Journal_of_Manufacturing_Engineering</t>
  </si>
  <si>
    <t>The modelling of the improving environmental aspects process and of the associated impacts in industrial organizations</t>
  </si>
  <si>
    <t>Zerbes M.V., Cioca L.I.</t>
  </si>
  <si>
    <t>Calitatea: Acces la Success; Bucharest</t>
  </si>
  <si>
    <t>ISSN 1582-2559‎</t>
  </si>
  <si>
    <t>196-201</t>
  </si>
  <si>
    <t xml:space="preserve">http://search.proquest.com/docview/1855035195?pq-origsite=gscholar http://eds.b.ebscohost.com/abstract?site=eds&amp;scope=site&amp;jrnl=15822559&amp;AN=120525537&amp;h=BDq1HIxk5PQ4A2RzYfFDiixcUx4q%2fQafH9Ko4pb9gh4t1IcQ73PtM5LJWIA2kMGf3q%2btFd9xPJRigmsGGPyZzw%3d%3d&amp;crl=c&amp;resultLocal=ErrCrlNoResults&amp;resultNs=Ehost&amp;crlhashurl=login.aspx%3fdirect%3dtrue%26profile%3dehost%26scope%3dsite%26authtype%3dcrawler%26jrnl%3d15822559%26AN%3d120525537
</t>
  </si>
  <si>
    <t>Extracting Features from Social Media Networks using Semantics</t>
  </si>
  <si>
    <r>
      <t>Cioca, M.</t>
    </r>
    <r>
      <rPr>
        <sz val="10"/>
        <color indexed="8"/>
        <rFont val="Arial Narrow"/>
        <family val="2"/>
      </rPr>
      <t xml:space="preserve">, Cioranu, C., Ciora, R. </t>
    </r>
  </si>
  <si>
    <t>Linquistic Linked Open Data, Springer</t>
  </si>
  <si>
    <t>Communications in Computer and Information Science</t>
  </si>
  <si>
    <t>DOI: 10.1007/978-3-319-32942-0_9</t>
  </si>
  <si>
    <t>127-136</t>
  </si>
  <si>
    <t>Scopus/Springer</t>
  </si>
  <si>
    <t>https://link.springer.com/chapter/10.1007/978-3-319-32942-0_9</t>
  </si>
  <si>
    <r>
      <t xml:space="preserve">Ciora, R., Simion, C., </t>
    </r>
    <r>
      <rPr>
        <b/>
        <sz val="10"/>
        <color indexed="8"/>
        <rFont val="Arial Narrow"/>
        <family val="2"/>
      </rPr>
      <t>Cioca, M.</t>
    </r>
    <r>
      <rPr>
        <sz val="10"/>
        <color indexed="8"/>
        <rFont val="Arial Narrow"/>
        <family val="2"/>
      </rPr>
      <t xml:space="preserve"> </t>
    </r>
  </si>
  <si>
    <t>https://link.springer.com/chapter/10.1007/978-3-319-32942-0_7</t>
  </si>
  <si>
    <t>Improved Process on Development Phase of Outer Tube Component from a Shock Absorber Structure</t>
  </si>
  <si>
    <t>Moldovan, A., Țîțu, M., Marinescu, N.</t>
  </si>
  <si>
    <t>Proceedings IMECS 2016 International MultiConference of Engineers and Computer Scientists 2016, Volume II, IAENG International Association of Engineering, International Conference on Industrial Engineering (ICINDE'16), Hong Kong, 16-18 March 2016</t>
  </si>
  <si>
    <t>II</t>
  </si>
  <si>
    <t>ISBN 978-988-14047-6-3, ISSN: 2078-0958 (Print); ISSN: 2078-0966 (Online)</t>
  </si>
  <si>
    <t>pag. 805-809</t>
  </si>
  <si>
    <r>
      <rPr>
        <sz val="10"/>
        <color indexed="8"/>
        <rFont val="Arial Narrow"/>
        <family val="2"/>
      </rPr>
      <t>IET INSPEC, EBSCO, Thomson Reuters Conference Proceedings Citation Index, Engineering Information (Ei) Compendex, The Technology Research Databases (TRD) of CSA (Cambridge Scientific Abstracts), DBLP, Elsevier's Scopus, Google Scholar, CiteSeerX, Ulrich's, and Computer Science Bibliographies for indexing. The special issues and post-conference edited books for our conferences have also been indexed in major database indexes like Elsevier's Scopus and Ei</t>
    </r>
  </si>
  <si>
    <t>http://www.iaeng.org/IMECS2016/publication.html; http://www.iaeng.org/IMECS2016/schedule/schedule.html#ICINDE;http://www.iaeng.org/publication/IMECS2016/; http://www.iaeng.org/publication/IMECS2016/IMECS2016_pp805-809.pdf;</t>
  </si>
  <si>
    <t>Avrigean, E., Bondrea, I., Pascu, A.M., Oleksik,</t>
  </si>
  <si>
    <t>LAP Lambert Academic Publishing</t>
  </si>
  <si>
    <t>Essentials of Business Communication and Negotiation</t>
  </si>
  <si>
    <r>
      <rPr>
        <b/>
        <sz val="10"/>
        <rFont val="Arial Narrow"/>
        <family val="2"/>
      </rPr>
      <t>DENEŞ, Călin</t>
    </r>
    <r>
      <rPr>
        <sz val="10"/>
        <rFont val="Arial Narrow"/>
        <family val="2"/>
      </rPr>
      <t xml:space="preserve">; GRECU, Valentin </t>
    </r>
  </si>
  <si>
    <t>LAP-LAMBERT Academic Publishing, Saarbrücken, Germany</t>
  </si>
  <si>
    <t>ISBN 978-3-330-01867-9</t>
  </si>
  <si>
    <t>Microeconomics</t>
  </si>
  <si>
    <t>Lambert Academic Publishing</t>
  </si>
  <si>
    <t>978-3-659-96587-6</t>
  </si>
  <si>
    <t>1-203</t>
  </si>
  <si>
    <r>
      <t xml:space="preserve">Denes Calin, </t>
    </r>
    <r>
      <rPr>
        <b/>
        <sz val="10"/>
        <rFont val="Arial Narrow"/>
        <family val="2"/>
      </rPr>
      <t xml:space="preserve">GRECU Valentin </t>
    </r>
  </si>
  <si>
    <t>Encyclopedia of Energy Engineering and Technology, Second Edition, (Online)/Energy Management Systems</t>
  </si>
  <si>
    <r>
      <t xml:space="preserve">Belu, R. (University of Alaska Anchorage), </t>
    </r>
    <r>
      <rPr>
        <u/>
        <sz val="10"/>
        <color indexed="8"/>
        <rFont val="Arial Narrow"/>
        <family val="2"/>
      </rPr>
      <t>Cioca, L. I.</t>
    </r>
  </si>
  <si>
    <t>FNG3</t>
  </si>
  <si>
    <t>ISBN: 1-4665-0673-3, eISBN: 1-4665-0674-1</t>
  </si>
  <si>
    <t>Capitol "Comparative Analysis of the Factors Influencing the Development and Implementation of European Projects" in cartea "Challenges, Performances and Tendencies in Organisations Management"</t>
  </si>
  <si>
    <t>Editori: Ovidiu Nicolescu, Lester Lloyd-Reason. Autori capitol: Diana Elena Ranf, Liana Marcu, Danut Dumitru Dumitrascu</t>
  </si>
  <si>
    <t>World Scientific Publishing, Singapore</t>
  </si>
  <si>
    <t>978-9814656016</t>
  </si>
  <si>
    <t>Challenges, Performances and Tendencies in Organisation Management, Cap 43 - How to reduce supplemental claims in construction industry</t>
  </si>
  <si>
    <r>
      <t xml:space="preserve">Heinisch, M., Muckenfuß, J.-U., </t>
    </r>
    <r>
      <rPr>
        <b/>
        <sz val="10"/>
        <color indexed="8"/>
        <rFont val="Arial Narrow"/>
        <family val="2"/>
      </rPr>
      <t>Miricescu D.</t>
    </r>
  </si>
  <si>
    <t>World Scientific Publishing Co. Pte. Ltd., Singapore</t>
  </si>
  <si>
    <t>ISBN 978-981-4656-01-6</t>
  </si>
  <si>
    <t>pag. 391 – 398</t>
  </si>
  <si>
    <t>Infrastrukturprojekte 2016 Bauen bei der Deutschen Bahn - Anti-Graffiti-Beschichung mit Lotus-Effekt</t>
  </si>
  <si>
    <r>
      <t>Heinisch M.,</t>
    </r>
    <r>
      <rPr>
        <b/>
        <sz val="10"/>
        <color indexed="8"/>
        <rFont val="Arial Narrow"/>
        <family val="2"/>
      </rPr>
      <t xml:space="preserve"> Miricescu D.</t>
    </r>
  </si>
  <si>
    <t>DVV Media Group / Eurailpress</t>
  </si>
  <si>
    <t>ISBN 978-3-87154-560-3</t>
  </si>
  <si>
    <t>nov.</t>
  </si>
  <si>
    <t>pag. 92 – 97</t>
  </si>
  <si>
    <t>Challenges, Performances and Tendencies in Organisation Management, Cap. 38: Management of Intangible Assets Valorization in Small and Medium Enterprises</t>
  </si>
  <si>
    <t>Oprean, C., Țîțu, M., Kifor, C.</t>
  </si>
  <si>
    <t>Publicat on-line și Print în Editura Word Scientific Publishing Co., Singapore</t>
  </si>
  <si>
    <t>The Fifth International Conference on
Global Health Challenges, Italia</t>
  </si>
  <si>
    <t>http://www.iaria.org/conferences2016/GLOBALHEALTH16.html</t>
  </si>
  <si>
    <t>Tineri Cercetători în Inteligența Artificială 2016, Romania</t>
  </si>
  <si>
    <t>http://software.ucv.ro/ticia2016/</t>
  </si>
  <si>
    <t>Studies in Informatics and Control, Romania</t>
  </si>
  <si>
    <t>https://sic.ici.ro/</t>
  </si>
  <si>
    <t xml:space="preserve">6th Workshop on Applications of Software Agents, Grecia </t>
  </si>
  <si>
    <t>http://perun.pmf.uns.ac.rs/events/wasa2016/</t>
  </si>
  <si>
    <t>DATA MINING FOR DECISION MAKING SUPPORT, Spania</t>
  </si>
  <si>
    <t>http://www.univ-oran1.dz/images/workshop/index.html</t>
  </si>
  <si>
    <t xml:space="preserve">7th IFAC Conference on Management and Control of Production and Logistics, Germania </t>
  </si>
  <si>
    <t>Februarie</t>
  </si>
  <si>
    <t>http://mcpl2016.logdynamics.de/</t>
  </si>
  <si>
    <t>BREAZU MACARIE</t>
  </si>
  <si>
    <t>D. Morariu</t>
  </si>
  <si>
    <t xml:space="preserve">Information Science and Information Literacy </t>
  </si>
  <si>
    <t>Gellert Arpad</t>
  </si>
  <si>
    <t>Journal of Digital Information Management (JDIM)</t>
  </si>
  <si>
    <t>tot anul (revistă)</t>
  </si>
  <si>
    <t>http://www.dirf.org/jdim/editorial-board/</t>
  </si>
  <si>
    <t>Editorial Board Member</t>
  </si>
  <si>
    <t>http://digital-library.theiet.org/content/journals/iet-ipr</t>
  </si>
  <si>
    <r>
      <t>Recenzor (</t>
    </r>
    <r>
      <rPr>
        <b/>
        <u/>
        <sz val="10"/>
        <rFont val="Arial Narrow"/>
        <family val="2"/>
      </rPr>
      <t>Anexata captura din sistemul de recenzie</t>
    </r>
    <r>
      <rPr>
        <sz val="10"/>
        <rFont val="Arial Narrow"/>
        <family val="2"/>
      </rPr>
      <t>)</t>
    </r>
  </si>
  <si>
    <t>11th International Conference on Digital Information Management, Keelung, Taiwan</t>
  </si>
  <si>
    <t>http://www.icdim.org/taiwan/prog.html</t>
  </si>
  <si>
    <t xml:space="preserve">Torok Francisc </t>
  </si>
  <si>
    <t>Simpozionul Fr. I. Rainer 2016 -Sibiu Antropologie şi educaţie"</t>
  </si>
  <si>
    <t>vicepresedinte</t>
  </si>
  <si>
    <t>responsabil ediţie</t>
  </si>
  <si>
    <t>Noiembrie</t>
  </si>
  <si>
    <t>Pitic Antoniu Gabriel</t>
  </si>
  <si>
    <t>The 3rd International Conference SIMEX'2016, Brussels, Belgium</t>
  </si>
  <si>
    <t>February</t>
  </si>
  <si>
    <t>https://www.eurosis.org/cms/index.php?q=node/3189</t>
  </si>
  <si>
    <t xml:space="preserve">Membru International Programme Committee - Tools created at university or research institutes </t>
  </si>
  <si>
    <t>The 2016 World Conference on Information Systems and Technologies (WorldCIST), March 2016, Recife, Brazil; Advances in Intelligent Systems
and Computing, vol. 444, Springer</t>
  </si>
  <si>
    <t xml:space="preserve">March </t>
  </si>
  <si>
    <t>http://www.springer.com/series/11156</t>
  </si>
  <si>
    <t>Membru International Programme Committee</t>
  </si>
  <si>
    <t>The Seventh International Conference on the Applications of Digital Information and Web Technologies (ICADIWT 2016)</t>
  </si>
  <si>
    <t>http://www.socio.org.uk/diwt2016/program-committees/</t>
  </si>
  <si>
    <t>19th International Conference on Business Information Systems (BIS), 2016, Leipzig, Germany</t>
  </si>
  <si>
    <t>http://bis.kie.ue.poznan.pl/bis2016/program-committee/</t>
  </si>
  <si>
    <t>Membru Programme Committee</t>
  </si>
  <si>
    <t>Vehicle System Dynamics journal (ISSN 0042-3114), Elsevier</t>
  </si>
  <si>
    <t>January, July, November</t>
  </si>
  <si>
    <t>Manuscript: NVSD-2016-0019, NVSD-2016-0072, NVSD-2016-0196, NVSD-2016-0313</t>
  </si>
  <si>
    <t>Scientific Reviewer</t>
  </si>
  <si>
    <t>Applied Soft Computing journal (ISSN: 1568-4946), Elsevier</t>
  </si>
  <si>
    <t>March, December</t>
  </si>
  <si>
    <t>Manuscript: ASOC-D-15-02495; ASOC-D-16-00691</t>
  </si>
  <si>
    <t>Applied Computing and Informatics journal (ISSN: 2210-8327), Elsevier</t>
  </si>
  <si>
    <t>October</t>
  </si>
  <si>
    <t>Manuscript: ACI_2016_3</t>
  </si>
  <si>
    <t xml:space="preserve">Computer Science and Engineering, p-ISSN: 2163-1484, e-ISSN: 2163-1492 </t>
  </si>
  <si>
    <t>Volume 6, Number 1, Number 2, Number 3</t>
  </si>
  <si>
    <t>http://www.sapub.org/journal/editorialdetails.aspx?JournalID=1081&amp;PersonID=14099</t>
  </si>
  <si>
    <t>Editorial Board member</t>
  </si>
  <si>
    <t>Journal of Electrical Engineering, Electronics, Control and Computer Science – JEEECCS</t>
  </si>
  <si>
    <t>June, September</t>
  </si>
  <si>
    <t>Manuscript: JEEECCS_21</t>
  </si>
  <si>
    <t>Butean Vasile Alexandru</t>
  </si>
  <si>
    <t>International Conference on Human-Computer Interaction</t>
  </si>
  <si>
    <t>https://rochi.ici.ro/
http://rochi2016.utcluj.ro/</t>
  </si>
  <si>
    <t>The International Institute of Acoustics and Vibration (IIAV)</t>
  </si>
  <si>
    <t>Anul 2016</t>
  </si>
  <si>
    <t>http://iiav.org/</t>
  </si>
  <si>
    <t>Organizator principal</t>
  </si>
  <si>
    <t>International Economic Conference of Sibiu - IECS 2016</t>
  </si>
  <si>
    <t>http://iecs.ulbsibiu.ro</t>
  </si>
  <si>
    <t xml:space="preserve">Advanced Study School on Imaging for Medical Applications (SSIMA) - International Scientific Event </t>
  </si>
  <si>
    <t>http://imag.pub.ro/ssima2016/index.php/committees/</t>
  </si>
  <si>
    <t>Iulie</t>
  </si>
  <si>
    <t>Mihu P. Ioan</t>
  </si>
  <si>
    <t>Noaptea Cercetătorilor</t>
  </si>
  <si>
    <t>presedinte organizator</t>
  </si>
  <si>
    <t>NEGHINĂ Mihai</t>
  </si>
  <si>
    <t>cercetare.ulbsibiu.ro</t>
  </si>
  <si>
    <t>NEGHINĂ Cătălina</t>
  </si>
  <si>
    <r>
      <rPr>
        <i/>
        <sz val="10"/>
        <color indexed="8"/>
        <rFont val="Arial Narrow"/>
        <family val="2"/>
      </rPr>
      <t>International Conference on Applied Informatics:Imagination, Creativity, Design, Development</t>
    </r>
    <r>
      <rPr>
        <sz val="10"/>
        <color indexed="8"/>
        <rFont val="Arial Narrow"/>
        <family val="2"/>
      </rPr>
      <t>” – ICDD 2016</t>
    </r>
  </si>
  <si>
    <t xml:space="preserve"> Mai </t>
  </si>
  <si>
    <t>http://conferences.ulbsibiu.ro/icdd/2016/sc_committees.php</t>
  </si>
  <si>
    <t xml:space="preserve">membru </t>
  </si>
  <si>
    <t> Noaptea Cercetatorilor 2016</t>
  </si>
  <si>
    <t>Innovation Labs 2016</t>
  </si>
  <si>
    <t>http://www.innovationlabs.ro/</t>
  </si>
  <si>
    <t>Organizatorul Principal  - ULBS
Butean - 50 / Grecu 50</t>
  </si>
  <si>
    <t>Ianuarie - Mai</t>
  </si>
  <si>
    <t>RESEARCH ON NOISE POLLUTION IN DENSELY POPULATED URBAN AREAS, Environmental Engineering &amp; Management Journal (EEMJ) . Feb2013, Vol. 12 Issue 2, p409-415. 7p. 3 Charts, 1 Graph, 2 Maps.</t>
  </si>
  <si>
    <t xml:space="preserve"> Petrovici, Alina Mihaela; Cueto, Jose Luis; Gey, Ricardo; Nedeff, Florin; Hernandez, Ricardo; Tomozei, Claudia; Mosnegutu, Emilian OPTIMIZATION OF SOME ALTERNATIVES TO NOISE BARRIERS AS NOISE MITIGATION MEASURES ON MAJOR ROADS IN EUROPE. CASE STUDY OF A HIGHWAY IN SPAIN, Environmental Engineering &amp; Management Journal (EEMJ) . Jul2016, Vol. 15 Issue 7, p1617-1628. 12p.</t>
  </si>
  <si>
    <t>http://web.b.ebscohost.com/abstract?direct=true&amp;profile=ehost&amp;scope=site&amp;authtype=crawler&amp;jrnl=15829596&amp;AN=118299292&amp;h=oZZpVCojPe1RvALVejjcV7fqpcYys7wh1Ve68OWV81TIkPEpMejvw5oN43k7uKzQL2gK7MHuIUlvtgyEpvTo2g%3d%3d&amp;crl=c&amp;resultNs=AdminWebAuth&amp;resultLocal=ErrCrlNotAuth&amp;crlhashurl=login.aspx%3fdirect%3dtrue%26profile%3dehost%26scope%3dsite%26authtype%3dcrawler%26jrnl%3d15829596%26AN%3d118299292</t>
  </si>
  <si>
    <t>The Olt River pollution monitoring, using spatial analysis, analityc hierarchy process and technique for order preference by similarity methods, Process Safety and Environmental Protection, Volume 101, Pages 9-18, 31/05/2016</t>
  </si>
  <si>
    <t>Anna Andrianova, Nicolay Shaparev, and Oleg Yakubailik, Geoinformation Support and Web Technologies for Problems of Hydrobiological Monitoring of Yenisei River, MATEC Web Conf. Volume 79, 2016, VII Scientific Conference with International Participation “Information-Measuring Equipment and Technologies” (IME&amp;T 2016)</t>
  </si>
  <si>
    <t>http://www.matec-conferences.org/articles/matecconf/abs/2016/42/matecconf_imet2016_01056/matecconf_imet2016_01056.html</t>
  </si>
  <si>
    <t>Răzvan Sorin ŞERBU, Sorin BORZA</t>
  </si>
  <si>
    <t>Achieving Sustainable Competitive Advantage of Romanian Rural Area by Integrating Information Technologies: an Interdisciplinary Approach, Studies in Informatics and Control, Vol. 23, No. 2, June 2014</t>
  </si>
  <si>
    <t xml:space="preserve">Mohamed MARZOUK, Ehab AWAD Establishing Multi-level Performance Condition Indices for Public Schools Maintenance Program Using AHP and Fuzzy Logic, Studies in Informatics and Control, Vol. 25, No. 3, September 2016 </t>
  </si>
  <si>
    <t>https://scholar.google.com/scholar?oi=bibs&amp;hl=en&amp;cites=10652466244786572657</t>
  </si>
  <si>
    <t xml:space="preserve">Butănescu-Volanin Remus C-tin </t>
  </si>
  <si>
    <t>The Imperative of Addressing the Contemporary Crisis of Economics with Spiritual Intelligence. Procedia Economics and Finance, vol.6/2013, http://dx.doi.org/10.1016/S2212-5671(13)00108-1, Imprint: Elsevier, pp. 19-24, ISSN: 2212-5671, 2013</t>
  </si>
  <si>
    <t>Kobra Darvishzadeh, Zahra Dasht Bozorgi. The Relationship between Resilience, Psychological Hardiness, Spiritual Intelligence, and Development of the Moral Judgement of the Female Students. Asian Social Science   ISSN 1911-2017 (Print)   ISSN 1911-2025 (Online), http://dx.doi.org/10.5539/ass.v12n3p170, Vol 12, No 3 (2016)</t>
  </si>
  <si>
    <t>https://scholar.google.ro/scholar?oi=bibs&amp;hl=ro&amp;cites=17458928721219274183</t>
  </si>
  <si>
    <t>Cioca, M., Ghete, A., Cioca LI, Gifu. D</t>
  </si>
  <si>
    <t>Machine Learning and Creative Methods Used to Classify Customers in a CRM Systems Applied Mechanics and Materials, DOI 10.4028/www.scientific.net/AMM.371.769, ISSN: 1662-7482, 2013, pg. 769-773;</t>
  </si>
  <si>
    <t>Draghici, A., Ivascu, L. Students perception on higher education opportunities, 13th International Conference Efficiency and Responsibility in Education (ERIE), ISSN: 2336-744X, (2016).</t>
  </si>
  <si>
    <t>Cioca, M., Cioca, L.I., Buraga, S.C.</t>
  </si>
  <si>
    <t>SMS disaster alert system programming in IEEE International Conference on Digital Ecosystems and Technologies, (IEEE-DEST 2008) Phitsanulok, Thailand, 2008, ISBN: 978-1-4244-1489-5,DOI: 10.1109/DEST.2008.4635212, pp. 260-264;</t>
  </si>
  <si>
    <t>Tiep Vu Duc, Quyet Nguyen-Van, Kyungbaek Kim, Design and Implementation of Geo-Social Information based Personalized Warning Notification System, Smart Media Journal / Vol.5, No.2 / ISSN:2287-1322</t>
  </si>
  <si>
    <t>Cioca, M., Cioca LI, Buraga, S.</t>
  </si>
  <si>
    <t>S.Shanthini , T. Jeba Moses Alert System from Disaster Management Server (DMS) By Trusted Disaster Party, International Journal of Engineering Research And Advanced Technology (IJERAT), 2(3), ISSN: 2454-6135 (2016).</t>
  </si>
  <si>
    <t>Spatial [Elements] Decision Support System Used in Disaster Management, in IEEE International Conference on Digital Ecosystems and Technologies, (IEEE-DEST 2007) Cairns, Australia, 2007</t>
  </si>
  <si>
    <t>Nelson Miguel Branco Milieu, Sistema de apoio a decisao na gestao do risco a escala municipal, Instituto de Geografia e Ordenamento do Territorio, Universidade de Lisboa, IGOT - Teses de Doutoramento, http://hdl.handle.net/10451/26316</t>
  </si>
  <si>
    <t>Cioca, M., Cioca, L.I., Nihaescu, L.</t>
  </si>
  <si>
    <t>Infrastructure and System Programming for Digital EcoSystems used in Natural Disasters Management International Conference on Digital Ecosystems and Technologies IEEE-DEST 2009</t>
  </si>
  <si>
    <t>Qusai Q. Abuein, et al, A Framework for Social Media and Text-Based Content Analysis for Event Management Purposes, International Review on Computer and Software (IRECOS), 11(5), DOI: doi.org/10.15866/irecos.v11i5.8694, pp. 388-394</t>
  </si>
  <si>
    <t>Cioca, M., Cioca, LI, Duta, L</t>
  </si>
  <si>
    <t>Web Technologies and Multi-criterion Analysis used in Enterprise Integration Studies in Informatics and Control, vol. 20, no.2, 2011, pp. 129-134;</t>
  </si>
  <si>
    <t>Dovleac, R., et al A new approach on it startups project management, 5th Review of Management and Economic Engineering International Management Conference, ISSN: 2247-8639, (2016).</t>
  </si>
  <si>
    <t>Spatial [Elements] Decision Support System Used in Disaster Management, in IEEE International Conference on Digital Ecosystems and Technologies, (IEEE-DEST 2007) Cairns, Australia, 2007;</t>
  </si>
  <si>
    <t>Bologa, O. et al Using the Analytic Hierarchy Process (AHP) in Evaluating the Decision of Moving to a Manufacturing Process Based Upon Continuous 5 Axes CNC Machine-tools, in Procedia Computer Science, Volume 91, 2016, Pages 683-689 (2016).</t>
  </si>
  <si>
    <t>Cioca, M., Cioca LI, Cioranu, C., Gifu D</t>
  </si>
  <si>
    <t>Extracting Features from the On-Line News for Making Templates Used in the Process of Educating the Next Generation of Politicians The New Educational Review, 32(2), 2013;</t>
  </si>
  <si>
    <t>Guluta M.C., Rusu C. Leadership Styles and Managerial Behavior in Romanian Companies, in Polish Journal of Management Studies, pp. 69-80, ISSN: 2081-7452 (2016).</t>
  </si>
  <si>
    <t>Cioca, M., Suduc, A. Bizio, M., Filip F</t>
  </si>
  <si>
    <t>Evolution of Decision Support Systems Research Field in Numbers, Information Economic Journal, Vol. 14, No. 4:78-86</t>
  </si>
  <si>
    <t>Mocan, M. et al Analyzing and Improving Teaching Methods in Higher Education: Case Study on Romania, Management, Knowledge and Learning, Joint International Conference 2016, Technology, Innovation and Industrial Management (MakeLearn &amp; TIIM 2016), ISBN: 978-961-6914-16-1, (2016).</t>
  </si>
  <si>
    <t>Bologa, O. et al Decision-making Tool for Moving from 3-axes to 5-axes CNC Machine-tool, in Procedia Computer Science, Volume 91, 2016, Pages 184-192 (2016).</t>
  </si>
  <si>
    <t>Cioca LI, Cioca M</t>
  </si>
  <si>
    <t>Using Distributed Programming in Production System Management, Transaction on Information Science &amp; Application, Issue 2, Volume 4, 303-309, 2007;</t>
  </si>
  <si>
    <t>Moldovan, L. et al Green Methodology for Learning Assessment Procedia Technology (Elsevier), Volume 22, pp. 1176-1183, doi:10.1016/j.protcy.2016.01.165, (2016).</t>
  </si>
  <si>
    <t>http://www.chalcogen.ro/381_DumitrascuD.pdf (http://apps.webofknowledge.com/full_record.do?product=WOS&amp;search_mode=AuthorFinder&amp;qid=1&amp;SID=Y1RTAa4dYuznQZyRKX2&amp;page=1&amp;doc=1&amp;cacheurlFromRightClick=no)</t>
  </si>
  <si>
    <t>Research Regarding a Correlation Core-Shell Morphology-Thermal Stability of Silica-Silver Nanoparticles</t>
  </si>
  <si>
    <r>
      <rPr>
        <sz val="10"/>
        <color indexed="56"/>
        <rFont val="Arial Narrow"/>
        <family val="2"/>
      </rPr>
      <t>Postolache, P</t>
    </r>
    <r>
      <rPr>
        <b/>
        <vertAlign val="superscript"/>
        <sz val="10"/>
        <color indexed="63"/>
        <rFont val="Arial Narrow"/>
        <family val="2"/>
      </rPr>
      <t> </t>
    </r>
    <r>
      <rPr>
        <sz val="10"/>
        <color indexed="63"/>
        <rFont val="Arial Narrow"/>
        <family val="2"/>
      </rPr>
      <t>; </t>
    </r>
    <r>
      <rPr>
        <sz val="10"/>
        <color indexed="56"/>
        <rFont val="Arial Narrow"/>
        <family val="2"/>
      </rPr>
      <t>Petrescu, V</t>
    </r>
    <r>
      <rPr>
        <sz val="10"/>
        <color indexed="63"/>
        <rFont val="Arial Narrow"/>
        <family val="2"/>
      </rPr>
      <t>; </t>
    </r>
    <r>
      <rPr>
        <sz val="10"/>
        <color indexed="56"/>
        <rFont val="Arial Narrow"/>
        <family val="2"/>
      </rPr>
      <t>Dumitrascu, DD</t>
    </r>
    <r>
      <rPr>
        <sz val="10"/>
        <color indexed="63"/>
        <rFont val="Arial Narrow"/>
        <family val="2"/>
      </rPr>
      <t>; </t>
    </r>
    <r>
      <rPr>
        <sz val="10"/>
        <color indexed="56"/>
        <rFont val="Arial Narrow"/>
        <family val="2"/>
      </rPr>
      <t>Rimbu, C</t>
    </r>
    <r>
      <rPr>
        <sz val="10"/>
        <color indexed="63"/>
        <rFont val="Arial Narrow"/>
        <family val="2"/>
      </rPr>
      <t>; </t>
    </r>
    <r>
      <rPr>
        <sz val="10"/>
        <color indexed="56"/>
        <rFont val="Arial Narrow"/>
        <family val="2"/>
      </rPr>
      <t>Vrinceanu, N</t>
    </r>
    <r>
      <rPr>
        <sz val="10"/>
        <color indexed="63"/>
        <rFont val="Arial Narrow"/>
        <family val="2"/>
      </rPr>
      <t>; </t>
    </r>
    <r>
      <rPr>
        <sz val="10"/>
        <color indexed="56"/>
        <rFont val="Arial Narrow"/>
        <family val="2"/>
      </rPr>
      <t>Cipaian, CR</t>
    </r>
    <r>
      <rPr>
        <sz val="10"/>
        <color indexed="63"/>
        <rFont val="Arial Narrow"/>
        <family val="2"/>
      </rPr>
      <t> </t>
    </r>
  </si>
  <si>
    <t>CHEMICAL ENGINEERING COMMUNICATIONS</t>
  </si>
  <si>
    <r>
      <t>ISSN: </t>
    </r>
    <r>
      <rPr>
        <sz val="10"/>
        <rFont val="Arial Narrow"/>
        <family val="2"/>
      </rPr>
      <t>0098-6445 ; eISSN: 1563-5201</t>
    </r>
  </si>
  <si>
    <t>http://apps.webofknowledge.com/full_record.do?product=WOS&amp;search_mode=AuthorFinder&amp;qid=1&amp;SID=Y1RTAa4dYuznQZyRKX2&amp;page=1&amp;doc=2&amp;cacheurlFromRightClick=no</t>
  </si>
  <si>
    <r>
      <t>DOI:</t>
    </r>
    <r>
      <rPr>
        <sz val="10"/>
        <color indexed="63"/>
        <rFont val="Arial Narrow"/>
        <family val="2"/>
      </rPr>
      <t> </t>
    </r>
    <r>
      <rPr>
        <sz val="10"/>
        <color indexed="8"/>
        <rFont val="Arial Narrow"/>
        <family val="2"/>
      </rPr>
      <t>10.1080/00986445.2015.1078795</t>
    </r>
  </si>
  <si>
    <t>649-659</t>
  </si>
  <si>
    <t>Chen, Rui Yang, Feedback-Based Eco-Design for Integrating the Recency, Frequency, and Monetary Value of Eco-Efficiency into Sustainability Management, SYSTEMS   Volume: 4   Issue: 3     Article Number: 30   Published: SEP 2016</t>
  </si>
  <si>
    <t>http://apps.webofknowledge.com/full_record.do?product=WOS&amp;search_mode=NonSelfCitingTCA&amp;qid=5&amp;SID=N1CTAsjGHivJcGx7pEr&amp;page=1&amp;doc=10</t>
  </si>
  <si>
    <t>Vincenzo Torretta (Insubria University), Elena Rada (University of Trento), Marco Ragazzi (University of Ttrento), Ettorre Trulli (Universiti Of Trento), Aura Istrate, Lucian Cioca</t>
  </si>
  <si>
    <t>Rowhani, Amir; Rainey, Thomas J., Scrap Tyre Management Pathways and Their Use as a Fuel-A Review, ENERGIES   Volume: 9   Issue: 11  Article Number: 888   Published: NOV 2016</t>
  </si>
  <si>
    <t>http://apps.webofknowledge.com/full_record.do?product=WOS&amp;search_mode=NonSelfCitingTCA&amp;qid=5&amp;SID=N1CTAsjGHivJcGx7pEr&amp;page=1&amp;doc=7</t>
  </si>
  <si>
    <t>Cioca, L.I.; Ivascu, L.; Rada, E.C. (University of Trento); Torretta, V. (Insubria University); Ionescu, G.</t>
  </si>
  <si>
    <t>Sustainable development and technological impact on CO2reducing conditions in Romania, SUSTAINABILITY   Volume: 7   Issue: 2   Pages: 1637-1650   Published: FEB 2015</t>
  </si>
  <si>
    <t>Semanjski, Ivana; Bellens, Rik; Gautama, Sidharta; et al., 
Integrating Big Data into a Sustainable Mobility Policy 2.0 Planning Support System, SUSTAINABILITY   Volume: 8   Issue: 11  Article Number: 1142   Published: NOV 2016</t>
  </si>
  <si>
    <t>http://apps.webofknowledge.com/full_record.do?product=WOS&amp;search_mode=NonSelfCitingTCA&amp;qid=5&amp;SID=N1CTAsjGHivJcGx7pEr&amp;page=1&amp;doc=8</t>
  </si>
  <si>
    <t>Sustainable development and technological impact on CO2 reducing conditions in Romania, SUSTAINABILITY   Volume: 7   Issue: 2   Pages: 1637-1650   Published: FEB 2015</t>
  </si>
  <si>
    <t>Bratucu, Gabriel; Madar, Anca; Boscor, Dana; et al., Road Safety Education in the Context of the Sustainable Development of Society: The Romanian Case, SUSTAINABILITY   Volume: 8   Issue: 3   Article Number: 278   Published: MAR 2016</t>
  </si>
  <si>
    <t>http://apps.webofknowledge.com/full_record.do?product=WOS&amp;search_mode=CitingArticles&amp;qid=26&amp;SID=N1CTAsjGHivJcGx7pEr&amp;page=1&amp;doc=4</t>
  </si>
  <si>
    <t>Di Franco, Biagio; Izvercian, Monica; Ivascu, Larisa, The Impact of the Automotive Sector on Sustainable Development, INNOVATION MANAGEMENT AND EDUCATION EXCELLENCE VISION 2020: FROM REGIONAL DEVELOPMENT SUSTAINABILITY TO GLOBAL ECONOMIC GROWTH, VOLS I - VI   Pages: 2643-2650   Published: 2016</t>
  </si>
  <si>
    <t>http://apps.webofknowledge.com/full_record.do?product=WOS&amp;search_mode=CitingArticles&amp;qid=5&amp;SID=N2gv6Inv3RjS938z7qB&amp;page=1&amp;doc=6</t>
  </si>
  <si>
    <t>Belciu, Mihai-Cosmin; Mosnegutu, Emilian Florin; Nedeff, Valentin; et al., PRODUCTION CAPACITY OF LEACHATE FROM BIHOR LANDFILL, ENVIRONMENTAL ENGINEERING AND MANAGEMENT JOURNAL   Volume: 15   Issue: 9   Pages: 2057-2062   Published: SEP 2016</t>
  </si>
  <si>
    <t>http://apps.webofknowledge.com/full_record.do?product=WOS&amp;search_mode=NonSelfCitingTCA&amp;qid=5&amp;SID=N1CTAsjGHivJcGx7pEr&amp;page=1&amp;doc=9</t>
  </si>
  <si>
    <t xml:space="preserve">Grecu, Valentin; Nate, Silviu, Political Challenges, Best Practices and Recommendations for Energy Sustainable Municipalities,  Book Series: Lecture Notes in Computer Science   Volume: 9788   Pages: 542-551   Published: 2016
</t>
  </si>
  <si>
    <t>http://apps.webofknowledge.com/full_record.do?product=WOS&amp;search_mode=CitingArticles&amp;qid=28&amp;SID=N1CTAsjGHivJcGx7pEr&amp;page=1&amp;doc=7</t>
  </si>
  <si>
    <t>Căilean, D., Teodosiu, C., An assessment of the Romanian solid waste management system based on sustainable development indicators, Sustainable Production and Consumption
8, pp. 45-56, 2016</t>
  </si>
  <si>
    <t>https://www.scopus.com/record/display.uri?eid=2-s2.0-84989316517&amp;origin=resultslist&amp;sort=plf-f&amp;cite=2-s2.0-84923171828&amp;src=s&amp;imp=t&amp;sid=8DCDB31E631C0035FE1D72F4EFB355DC.wsnAw8kcdt7IPYLO0V48gA%3a170&amp;sot=cite&amp;sdt=a&amp;sl=0&amp;relpos=4&amp;citeCnt=0&amp;searchTerm=</t>
  </si>
  <si>
    <t>Moraru, Roland; Babut, Gabriel; Cioca, Lucian-Ionel</t>
  </si>
  <si>
    <t>ADRESSING THE HUMAN ERROR ASSESSMENT AND MANAGEMENT, ARCHIVES OF MINING SCIENCES   Volume: 55   Issue: 4   Pages: 873-878   Published: 2010</t>
  </si>
  <si>
    <t xml:space="preserve">Bologa, Octavian; Breaz, Radu-Eugen; Racz, Sever-Gabriel; et al., Using the Analytic Hierarchy Process (AHP) in evaluating the decision of moving to a manufacturing process based upon continuous 5 axes CNC machine-tools, Book Series: Procedia Computer Science   Volume: 91   Pages: 683-689   Published: 2016
</t>
  </si>
  <si>
    <t>http://apps.webofknowledge.com/full_record.do?product=WOS&amp;search_mode=CitingArticles&amp;qid=12&amp;SID=N1CTAsjGHivJcGx7pEr&amp;page=1&amp;doc=2</t>
  </si>
  <si>
    <t>Ivascu, Larisa; Cirjaliu, Bianca; Draghici, Anca, Business model for the university-industry collaboration in open innovation, Book Series: Procedia Economics and Finance   Volume: 39   Pages: 674-678   Published: 2016</t>
  </si>
  <si>
    <t>http://apps.webofknowledge.com/full_record.do?product=WOS&amp;search_mode=CitingArticles&amp;qid=14&amp;SID=N1CTAsjGHivJcGx7pEr&amp;page=1&amp;doc=3</t>
  </si>
  <si>
    <t xml:space="preserve">Pater, Liana; Izvercianu, Monica; Ivascu, Larisa, EVOLUTION OF THE SUSTAINABILITY CONCEPT, </t>
  </si>
  <si>
    <t>http://apps.webofknowledge.com/full_record.do?product=WOS&amp;search_mode=CitingArticles&amp;qid=16&amp;SID=N1CTAsjGHivJcGx7pEr&amp;page=1&amp;doc=4</t>
  </si>
  <si>
    <t xml:space="preserve">Rus Simona; Pujol, Francisco Xavier; Mocan, Marian,  INNOVATION MANAGEMENT AND EDUCATION EXCELLENCE VISION 2020: FROM REGIONAL DEVELOPMENT SUSTAINABILITY TO GLOBAL ECONOMIC GROWTH, VOLS I - VI   Pages: 518-526   Published: 2016
Role of the Banking System in the National Economic Stability, </t>
  </si>
  <si>
    <t>http://apps.webofknowledge.com/full_record.do?product=WOS&amp;search_mode=CitingArticles&amp;qid=18&amp;SID=N1CTAsjGHivJcGx7pEr&amp;page=1&amp;doc=5</t>
  </si>
  <si>
    <t>Băbuţ, G.B., Moraru, R.I., Risk management of major accidents generated by malevolent acts, Quality - Access to Success
17 (152), pp. 99-109, 2016</t>
  </si>
  <si>
    <t>https://www.scopus.com/record/display.uri?eid=2-s2.0-84974710178&amp;origin=resultslist&amp;sort=plf-f&amp;cite=2-s2.0-84856846883&amp;src=s&amp;imp=t&amp;sid=6E35A6EF1F1068155EC2EFD0C9CFEEDE.wsnAw8kcdt7IPYLO0V48gA%3a530&amp;sot=cite&amp;sdt=a&amp;sl=0&amp;relpos=4&amp;citeCnt=0&amp;searchTerm=</t>
  </si>
  <si>
    <t>Moraru, R.I., Băbuţ, G.B., Stelea, M.P., Prerequisites for Safety Diagnostic and Risk Analysis Integration in Complex Industrial Facilities, Source of the DocumentQuality - Access to Success
17 (151), pp. 92-99, 2016</t>
  </si>
  <si>
    <t>https://www.scopus.com/record/display.uri?eid=2-s2.0-84974577135&amp;origin=resultslist&amp;sort=plf-f&amp;cite=2-s2.0-84856846883&amp;src=s&amp;imp=t&amp;sid=6E35A6EF1F1068155EC2EFD0C9CFEEDE.wsnAw8kcdt7IPYLO0V48gA%3a530&amp;sot=cite&amp;sdt=a&amp;sl=0&amp;relpos=5&amp;citeCnt=0&amp;searchTerm=</t>
  </si>
  <si>
    <t>Moraru, Roland Iosif; Babut, Gabriel Bujor; Cioca, Lucian Ionel</t>
  </si>
  <si>
    <t>RATIONALE AND CRITERIA DEVELOPMENT FOR RISK ASSESSMENT TOOL SELECTION IN WORK ENVIRONMENTS, ENVIRONMENTAL ENGINEERING AND MANAGEMENT JOURNAL   Volume: 13   Issue: 6   Pages: 1371-1376   Published: JUN 2014</t>
  </si>
  <si>
    <t>Vasilescu, Gabriel Dragos; Kovacs, Attila; Csaszar, Tiberiu Attila; et al., INNOVATIVE METHOD FOR THE EVALUATION OF PROFESSIONAL RISK DURING CONTROLLED DEMOLITION WITH EXPLOSIVES OF CIVIL USE, ENVIRONMENTAL ENGINEERING AND MANAGEMENT JOURNAL   Volume: 15   Issue: 9   Pages: 2109-2117   Published: SEP 2016</t>
  </si>
  <si>
    <t>http://apps.webofknowledge.com/full_record.do?product=WOS&amp;search_mode=CitingArticles&amp;qid=32&amp;SID=N1CTAsjGHivJcGx7pEr&amp;page=1&amp;doc=2</t>
  </si>
  <si>
    <t>Panainte-Lehadus, Mirela; Nedeff, Florin; Petrovici, Alina; et al., ASSESSING THE HEALTH AND SAFETY RISKS IN THE EDUCATION SECTOR, ENVIRONMENTAL ENGINEERING AND MANAGEMENT JOURNAL Volume: 15 Issue: 3 Pages: 563-572 Published: MAR 2016</t>
  </si>
  <si>
    <t>http://apps.webofknowledge.com/full_record.do?product=WOS&amp;search_mode=CitingArticles&amp;qid=34&amp;SID=N1CTAsjGHivJcGx7pEr&amp;page=1&amp;doc=3</t>
  </si>
  <si>
    <t>Pasculescu, Vlad-Mihai; Vlasin, Nicolae-Ioan; Suvar, Marius Cornel; et al., CONSIDERATIONS ON IMPACT RESISTANCE TESTS FOR ELECTRICAL EQUIPMENT USED IN EXPLOSIVE ATMOSPHERES,  Book Series: International Multidisciplinary Scientific GeoConference-SGEM   Pages: 181-188   Published: 2016</t>
  </si>
  <si>
    <t>http://apps.webofknowledge.com/full_record.do?product=WOS&amp;search_mode=CitingArticles&amp;qid=36&amp;SID=N1CTAsjGHivJcGx7pEr&amp;page=1&amp;doc=4</t>
  </si>
  <si>
    <t>Babut, Gabriel Bujor; Moraru, Roland Iosif, OCCUPATIONAL RISK ASSESSMENT FRAMEWORK IN ROMANIA: AN INSTITUTIONAL PERSPECTIVE, Book Series: International Multidisciplinary Scientific GeoConference-SGEM   Pages: 635-642   Published: 2016</t>
  </si>
  <si>
    <t>http://apps.webofknowledge.com/full_record.do?product=WOS&amp;search_mode=CitingArticles&amp;qid=38&amp;SID=N1CTAsjGHivJcGx7pEr&amp;page=1&amp;doc=6</t>
  </si>
  <si>
    <t>Cioca, Ionel-Lucian; Moraru, Roland Iosif</t>
  </si>
  <si>
    <t>EXPLOSION AND/OR FIRE RISK ASSESSMENT METHODOLOGY: A COMMON APPROACH, STRUCTURED FOR UNDERGROUND COALMINE ENVIRONMENTS, ARCHIVES OF MINING SCIENCES   Volume: 57   Issue: 1   Pages: 53-60   Published: 2012</t>
  </si>
  <si>
    <t>Moraru, Roland Iosif; Babut, Gabriel Bujor; Popescu-Stelea, Mihai, FIELD TEST RESULTS AND PREREQUISITES FOR METHANE BUILD - UP SIMULATION IN LONGWALL FACE GOAFS, Book Series: International Multidisciplinary Scientific GeoConference-SGEM   Pages: 405-412   Published: 2016</t>
  </si>
  <si>
    <t>http://apps.webofknowledge.com/full_record.do?product=WOS&amp;search_mode=CitingArticles&amp;qid=63&amp;SID=N1CTAsjGHivJcGx7pEr&amp;page=1&amp;doc=2</t>
  </si>
  <si>
    <t>Economic Scientific Research - Theoretical, Empirical and Practical Approaches</t>
  </si>
  <si>
    <t>http://www.conferinte-ince.ro/commitees.html</t>
  </si>
  <si>
    <t>DAAAM International for 2016</t>
  </si>
  <si>
    <t>http://daaam.info/?page_id=1456</t>
  </si>
  <si>
    <t>ESPERA 2016</t>
  </si>
  <si>
    <t>http://www.ieef.pl/wp-content/uploads/2016/12/AGENDA-ESPERA-2016-8-dec-2016-pag.pdf</t>
  </si>
  <si>
    <t>Waste management</t>
  </si>
  <si>
    <t>https://www.journals.elsevier.com/waste-management/</t>
  </si>
  <si>
    <t>reviewer</t>
  </si>
  <si>
    <t>Journal of Cleaner Production</t>
  </si>
  <si>
    <t>https://www.journals.elsevier.com/journal-of-cleaner-production</t>
  </si>
  <si>
    <r>
      <t>IEEE Transactions on Industrial Informatics</t>
    </r>
    <r>
      <rPr>
        <sz val="10"/>
        <color indexed="8"/>
        <rFont val="Arial Narrow"/>
        <family val="2"/>
      </rPr>
      <t xml:space="preserve">, </t>
    </r>
  </si>
  <si>
    <t>http://tii.ieee-ies.org/</t>
  </si>
  <si>
    <t>Journal of Hazardous Materials</t>
  </si>
  <si>
    <t>https://www.journals.elsevier.com/journal-of-hazardous-materials/</t>
  </si>
  <si>
    <t>Analele Academiei Oamenilor de Stiinta din Romania, Seria Stiinte Tehnice</t>
  </si>
  <si>
    <t>http://aos.ro/editura/analeleaosr/annals-on-engineering/editorial-board/;</t>
  </si>
  <si>
    <r>
      <t xml:space="preserve">Buletinului </t>
    </r>
    <r>
      <rPr>
        <sz val="10"/>
        <color indexed="8"/>
        <rFont val="Calibri"/>
        <family val="2"/>
      </rPr>
      <t>Ṣ</t>
    </r>
    <r>
      <rPr>
        <sz val="10"/>
        <color indexed="8"/>
        <rFont val="Arial Narrow"/>
        <family val="2"/>
      </rPr>
      <t xml:space="preserve">tiinţific, Seria </t>
    </r>
    <r>
      <rPr>
        <i/>
        <sz val="10"/>
        <color indexed="8"/>
        <rFont val="Arial Narrow"/>
        <family val="2"/>
      </rPr>
      <t>Management, Inginerie economică, Ingineria transporturilor</t>
    </r>
    <r>
      <rPr>
        <sz val="10"/>
        <color indexed="8"/>
        <rFont val="Arial Narrow"/>
        <family val="2"/>
      </rPr>
      <t>, din cadrul Universităţii Politehnica Timişoara</t>
    </r>
  </si>
  <si>
    <t>http://www.mpt.upt.ro/cercetare/buletin-stiintific/bord-editorial.html;</t>
  </si>
  <si>
    <t>editor asociat</t>
  </si>
  <si>
    <r>
      <t xml:space="preserve">Buletinul </t>
    </r>
    <r>
      <rPr>
        <sz val="10"/>
        <color indexed="8"/>
        <rFont val="Calibri"/>
        <family val="2"/>
      </rPr>
      <t>Ṣ</t>
    </r>
    <r>
      <rPr>
        <sz val="10"/>
        <color indexed="8"/>
        <rFont val="Arial Narrow"/>
        <family val="2"/>
      </rPr>
      <t>tiinţific, editat de Academia Forţelor Terestre "Nicolae Balcescu" din Sibiu</t>
    </r>
  </si>
  <si>
    <t>http://www.armyacademy.ro/;</t>
  </si>
  <si>
    <t>Editurii EUROSTAMPA, Timişoara</t>
  </si>
  <si>
    <t>http://www.eurostampa.ro/Inginerie-mecanic%C4%83-%C5%9Fi-%C5%9Ftiin%C5%A3a-materialelor_Editura-Tipografie_123.html;</t>
  </si>
  <si>
    <t>referent</t>
  </si>
  <si>
    <t>Revista Academiei Forţelor Terestre „Nicolae Bălcescu” din Sibiu</t>
  </si>
  <si>
    <t>Studia Securitatis</t>
  </si>
  <si>
    <t>http://reviste.ulbsibiu.ro/studiasecuritatis/?page_id=72;</t>
  </si>
  <si>
    <r>
      <t>1st International Conference on Engineering Technology and Applied Sciences</t>
    </r>
    <r>
      <rPr>
        <sz val="10"/>
        <color indexed="8"/>
        <rFont val="Arial Narrow"/>
        <family val="2"/>
      </rPr>
      <t>, 21-22 April 2016, Afyon Kocatepe University,</t>
    </r>
    <r>
      <rPr>
        <b/>
        <sz val="10"/>
        <color indexed="8"/>
        <rFont val="Arial Narrow"/>
        <family val="2"/>
      </rPr>
      <t xml:space="preserve"> TURKEY</t>
    </r>
  </si>
  <si>
    <t>http://www.icetas2016.org/316-komiteler&amp;lang=2</t>
  </si>
  <si>
    <r>
      <t>Sustainability Performance Assessment: models, approaches and applications toward interdisciplinary and integrated solutions SPA 2016</t>
    </r>
    <r>
      <rPr>
        <sz val="10"/>
        <color indexed="8"/>
        <rFont val="Arial Narrow"/>
        <family val="2"/>
      </rPr>
      <t xml:space="preserve">, 4-7 July, 2016, Beijing, </t>
    </r>
    <r>
      <rPr>
        <b/>
        <sz val="10"/>
        <color indexed="8"/>
        <rFont val="Arial Narrow"/>
        <family val="2"/>
      </rPr>
      <t>CHINA</t>
    </r>
  </si>
  <si>
    <t>http://francescoscorza.wix.com/spa2016#!committee/wcmsn</t>
  </si>
  <si>
    <r>
      <t>5</t>
    </r>
    <r>
      <rPr>
        <i/>
        <vertAlign val="superscript"/>
        <sz val="10"/>
        <color indexed="8"/>
        <rFont val="Arial Narrow"/>
        <family val="2"/>
      </rPr>
      <t>th</t>
    </r>
    <r>
      <rPr>
        <i/>
        <sz val="10"/>
        <color indexed="8"/>
        <rFont val="Arial Narrow"/>
        <family val="2"/>
      </rPr>
      <t xml:space="preserve"> Review of Management and Economic Engineering International Management Conference, From Management of Crisis to Management in a Time of Crisis</t>
    </r>
    <r>
      <rPr>
        <sz val="10"/>
        <color indexed="8"/>
        <rFont val="Arial Narrow"/>
        <family val="2"/>
      </rPr>
      <t>, 22</t>
    </r>
    <r>
      <rPr>
        <vertAlign val="superscript"/>
        <sz val="10"/>
        <color indexed="8"/>
        <rFont val="Arial Narrow"/>
        <family val="2"/>
      </rPr>
      <t>th</t>
    </r>
    <r>
      <rPr>
        <sz val="10"/>
        <color indexed="8"/>
        <rFont val="Arial Narrow"/>
        <family val="2"/>
      </rPr>
      <t xml:space="preserve"> – 24</t>
    </r>
    <r>
      <rPr>
        <vertAlign val="superscript"/>
        <sz val="10"/>
        <color indexed="8"/>
        <rFont val="Arial Narrow"/>
        <family val="2"/>
      </rPr>
      <t>th</t>
    </r>
    <r>
      <rPr>
        <sz val="10"/>
        <color indexed="8"/>
        <rFont val="Arial Narrow"/>
        <family val="2"/>
      </rPr>
      <t xml:space="preserve"> September, 2016, Technical University of Cluj-Napoca, </t>
    </r>
  </si>
  <si>
    <r>
      <t xml:space="preserve">7-lea </t>
    </r>
    <r>
      <rPr>
        <i/>
        <sz val="10"/>
        <color indexed="8"/>
        <rFont val="Arial Narrow"/>
        <family val="2"/>
      </rPr>
      <t>Simpozion Ştiinţific Internaţional Multidisciplinar</t>
    </r>
    <r>
      <rPr>
        <sz val="10"/>
        <color indexed="8"/>
        <rFont val="Arial Narrow"/>
        <family val="2"/>
      </rPr>
      <t xml:space="preserve"> </t>
    </r>
    <r>
      <rPr>
        <sz val="10"/>
        <color indexed="32"/>
        <rFont val="Arial Narrow"/>
        <family val="2"/>
      </rPr>
      <t>„</t>
    </r>
    <r>
      <rPr>
        <i/>
        <sz val="10"/>
        <color indexed="32"/>
        <rFont val="Arial Narrow"/>
        <family val="2"/>
      </rPr>
      <t>UNIVERSITARIA SIMPRO 2016”</t>
    </r>
    <r>
      <rPr>
        <sz val="10"/>
        <color indexed="32"/>
        <rFont val="Arial Narrow"/>
        <family val="2"/>
      </rPr>
      <t xml:space="preserve">, </t>
    </r>
    <r>
      <rPr>
        <sz val="10"/>
        <color indexed="8"/>
        <rFont val="Arial Narrow"/>
        <family val="2"/>
      </rPr>
      <t>organizat de Universitatea din Petroşani în parteneriat cu INCD INSEMEX Petroşani, în perioada 14 – 15 Octombrie 2016</t>
    </r>
  </si>
  <si>
    <t>http://www.upet.ro/simpro/2016/committees/;</t>
  </si>
  <si>
    <t>International Symposium Research and Education in an Innovation Era, 6th Edition, December 8th-10th, 2016, Arad</t>
  </si>
  <si>
    <t>http://www.uav.ro/en/conferences/isreie-2016/scientific-comittee;</t>
  </si>
  <si>
    <r>
      <t>The 22</t>
    </r>
    <r>
      <rPr>
        <b/>
        <i/>
        <vertAlign val="superscript"/>
        <sz val="10"/>
        <color indexed="8"/>
        <rFont val="Arial Narrow"/>
        <family val="2"/>
      </rPr>
      <t>nd</t>
    </r>
    <r>
      <rPr>
        <b/>
        <i/>
        <sz val="10"/>
        <color indexed="8"/>
        <rFont val="Arial Narrow"/>
        <family val="2"/>
      </rPr>
      <t xml:space="preserve"> International Conference The Knowledge – Based Organization,</t>
    </r>
    <r>
      <rPr>
        <b/>
        <sz val="10"/>
        <color indexed="8"/>
        <rFont val="Arial Narrow"/>
        <family val="2"/>
      </rPr>
      <t xml:space="preserve"> Sibiu, Romania</t>
    </r>
  </si>
  <si>
    <t>http://true1.armyacademy.ro/commitee1.html</t>
  </si>
  <si>
    <t>Cioca M</t>
  </si>
  <si>
    <r>
      <t>7</t>
    </r>
    <r>
      <rPr>
        <vertAlign val="superscript"/>
        <sz val="10"/>
        <color indexed="8"/>
        <rFont val="Arial Narrow"/>
        <family val="2"/>
      </rPr>
      <t>th</t>
    </r>
    <r>
      <rPr>
        <sz val="10"/>
        <color indexed="8"/>
        <rFont val="Arial Narrow"/>
        <family val="2"/>
      </rPr>
      <t> IFAC Conference on Management and Control of Production and Logistics (MCPL 2016), (GERMANY, 2016)</t>
    </r>
  </si>
  <si>
    <t>http://mcpl2016.logdynamics.de/304.html</t>
  </si>
  <si>
    <t>membru IPC</t>
  </si>
  <si>
    <t>Grecu, Valentin; Nate, Silviu, Political Challenges, Best Practices and Recommendations for Energy Sustainable Municipalities, Book Series: Lecture Notes in Computer Science   Volume: 9788   Pages: 542-551   Published: 2016</t>
  </si>
  <si>
    <t>http://apps.webofknowledge.com/full_record.do?product=WOS&amp;search_mode=CitingArticles&amp;qid=91&amp;SID=N1CTAsjGHivJcGx7pEr&amp;page=1&amp;doc=6</t>
  </si>
  <si>
    <t>Ivascu, Larisa; Cioca, Lucian-Ionel</t>
  </si>
  <si>
    <t>Opportunity Risk: Integrated Approach to Risk Management for Creating Enterprise Opportunities, Book Series: Advances in Education Research   Volume: 49   Pages: 77-80   Published: 2014</t>
  </si>
  <si>
    <t>Miricescu, Dan; Popa, Daniela, PERFORMANCE MEASUREMENT SYSTEMS, METHODS AND INDICATORS FROM THE PERSPECTIVE OF TIME-BASED MANAGEMENT, Book Series: Review of Management and Economic Engineering International Management Conference   Pages: 148-160   Published: 2016</t>
  </si>
  <si>
    <t>http://apps.webofknowledge.com/full_record.do?product=WOS&amp;search_mode=CitingArticles&amp;qid=99&amp;SID=N1CTAsjGHivJcGx7pEr&amp;page=1&amp;doc=1</t>
  </si>
  <si>
    <t>Haviernikova, Katarina, THE IDENTIFICATION AND CLASSIFICATION OF RISKS IN TERMS OF CLUSTER COOPERATION, PROCEEDINGS OF THE 1ST INTERNATIONAL CONFERENCE CONTEMPORARY ISSUES IN THEORY AND PRACTICE OF MANAGEMENT: CITPM 2016   Pages: 130-136   Published: 2016</t>
  </si>
  <si>
    <t>http://apps.webofknowledge.com/full_record.do?product=WOS&amp;search_mode=CitingArticles&amp;qid=101&amp;SID=N1CTAsjGHivJcGx7pEr&amp;page=1&amp;doc=2</t>
  </si>
  <si>
    <t>Moraru, R.I., Băbuţ, G.B., Stelea, M.P., Prerequisites for Safety Diagnostic and Risk Analysis Integration in Complex Industrial Facilities, Quality - Access to Success
17 (151), pp. 92-99, 2016</t>
  </si>
  <si>
    <t>https://www.scopus.com/record/display.uri?eid=2-s2.0-84974577135&amp;origin=resultslist&amp;sort=plf-f&amp;cite=2-s2.0-79952684783&amp;src=s&amp;imp=t&amp;sid=197ED46683924548BF78C190F793B096.wsnAw8kcdt7IPYLO0V48gA%3a230&amp;sot=cite&amp;sdt=a&amp;sl=0&amp;relpos=3&amp;citeCnt=0&amp;searchTerm=</t>
  </si>
  <si>
    <t>Cioca, Lucian Ionel; Moraru, Roland Iosif; Babut, Gabriel Bujor</t>
  </si>
  <si>
    <t>A FRAMEWORK FOR ORGANISATIONAL CHARACTERISTIC ASSESSMENT AND THEIR INFLUENCES ON SAFETY AND HEALTH AT WORK, Book Series: Knowledge Based Organization International Conference   Volume: 2   Pages: 43-48   Published: 2009</t>
  </si>
  <si>
    <t>http://apps.webofknowledge.com/full_record.do?product=WOS&amp;search_mode=CitingArticles&amp;qid=8&amp;SID=N2gv6Inv3RjS938z7qB&amp;page=1&amp;doc=1</t>
  </si>
  <si>
    <t>Ionescu, Gabriela; Rada, Elena Cristina (University of Trento); Cioca, Lucian Ionel</t>
  </si>
  <si>
    <t>MUNICIPAL SOLID WASTE SORTING AND TREATMENT SCHEMES FOR THE MAXIMIZATION OF MATERIAL AND ENERGY RECOVERY IN A LATEST EU MEMBER, ENVIRONMENTAL ENGINEERING AND MANAGEMENT JOURNAL   Volume: 14   Issue: 11   Pages: 2537-2544   Published: NOV 2015</t>
  </si>
  <si>
    <t>Belciu, Mihai-Cosmin; Mosnegutu, Emilian Florin; Nedeff, Valentin; et al., ENVIRONMENTAL ENGINEERING AND MANAGEMENT JOURNAL   Volume: 15   Issue: 9   Pages: 2057-2062   Published: SEP 2016</t>
  </si>
  <si>
    <t>http://apps.webofknowledge.com/full_record.do?product=WOS&amp;search_mode=CitingArticles&amp;qid=107&amp;SID=N1CTAsjGHivJcGx7pEr&amp;page=1&amp;doc=1</t>
  </si>
  <si>
    <t xml:space="preserve">Li, Yongping; Sun, Yan; Huang, Guohe; et al., AN INTERVAL-PARAMETER QUEUING MODEL FOR PLANNING MUNICIPAL SOLID WASTE MANAGEMENT SYSTEM WITH COST-EFFECTIVE OBJECTIVE, ENVIRONMENTAL ENGINEERING AND MANAGEMENT JOURNAL   Volume: 15   Issue: 8   Pages: 1673-1687   Published: AUG 2016
</t>
  </si>
  <si>
    <t>http://apps.webofknowledge.com/full_record.do?product=WOS&amp;search_mode=CitingArticles&amp;qid=109&amp;SID=N1CTAsjGHivJcGx7pEr&amp;page=1&amp;doc=2</t>
  </si>
  <si>
    <t>Cioca, Lucian-Ionel; Ivascu, Larisa</t>
  </si>
  <si>
    <t>IT technology implications analysis on the occupational risk: cloud computing architecture, Book Series: Procedia Technology   Volume: 16   Pages: 1548-1559   Published: 2014</t>
  </si>
  <si>
    <t>Wang, Chen; Wood, Lincoln C.; Abdul-Rahman, Hamzah; et al., INTERNATIONAL JOURNAL OF PROJECT MANAGEMENT   Volume: 34   Issue: 3   Pages: 371-388   Published: APR 2016</t>
  </si>
  <si>
    <t>http://apps.webofknowledge.com/full_record.do?product=WOS&amp;search_mode=CitingArticles&amp;qid=6&amp;SID=T14FOV844k28IKYzQya&amp;page=1&amp;doc=1</t>
  </si>
  <si>
    <t>Systemic Approach for Modeling the Attitude towards Risk and Risk Assessment, Book Series: Advances in Education Research   Volume: 32   Pages: 74-79   Published: 2013</t>
  </si>
  <si>
    <t>Turi, Attila; Mocan, Marian; Pujol, Francisco Xavier, TEACHER-STUDENT PERCEPTION DIFFERENCES ON ETHICAL ISSUES IN HIGHER EDUCATION, Book Series: Efficiency and Responsibility in Education ....   Pages: 592-601   Published: 2016</t>
  </si>
  <si>
    <t>http://apps.webofknowledge.com/full_record.do?product=WOS&amp;search_mode=CitingArticles&amp;qid=10&amp;SID=T14FOV844k28IKYzQya&amp;page=1&amp;doc=1</t>
  </si>
  <si>
    <t>Cioca, Marius; Ghete, Andrada-Iulia; Cioca, Lucian-Ionel; et al.</t>
  </si>
  <si>
    <t>Machine Learning and Creative Methods Used to Classify Customers in a CRM Systems, Book Series: Applied Mechanics and Materials   Volume: 371   Pages: 769-+   Published: 2013</t>
  </si>
  <si>
    <t>Draghici, Anca; Ivascu, Larisa, STUDENTS PERCEPTION ON HIGHER EDUCATION OPPORTUNITIES, Book Series: Efficiency and Responsibility in Education ....   Pages: 80-86   Published: 2016</t>
  </si>
  <si>
    <t>http://apps.webofknowledge.com/full_record.do?product=WOS&amp;search_mode=CitingArticles&amp;qid=14&amp;SID=T14FOV844k28IKYzQya&amp;page=1&amp;doc=1</t>
  </si>
  <si>
    <t>Ciudin, R., Isarie, C., Cioca, L., (...), Nederita, V., Ranieri, E.(University of Bari)</t>
  </si>
  <si>
    <t>Vacuum waste collection system for an historical city centre, UPB Scientific Bulletin, Series D: Mechanical Engineering
76 (3), pp. 215-222, 2014</t>
  </si>
  <si>
    <t>Torretta, V., Ionescu, G., Environmental assessment of the MSW treatment from the transport point of view, Management of Environmental Quality
27 (4), pp. 419-426, 2016</t>
  </si>
  <si>
    <t>https://www.scopus.com/record/display.uri?eid=2-s2.0-84971638541&amp;origin=resultslist&amp;sort=plf-f&amp;cite=2-s2.0-84907361684&amp;src=s&amp;imp=t&amp;sid=197ED46683924548BF78C190F793B096.wsnAw8kcdt7IPYLO0V48gA%3a660&amp;sot=cite&amp;sdt=a&amp;sl=0&amp;relpos=2&amp;citeCnt=1&amp;searchTerm=</t>
  </si>
  <si>
    <t>Arenales Rivera, J., Pérez López, V., Ramos Casado, R., Sánchez Hervás, J.-M., Thermal degradation of paper industry wastes from a recovered paper mill using TGA. Characterization and gasification test, Waste Management
47, pp. 225-235, 2016</t>
  </si>
  <si>
    <t>https://www.scopus.com/record/display.uri?eid=2-s2.0-84954026621&amp;origin=resultslist&amp;sort=plf-f&amp;cite=2-s2.0-84907361684&amp;src=s&amp;imp=t&amp;sid=197ED46683924548BF78C190F793B096.wsnAw8kcdt7IPYLO0V48gA%3a660&amp;sot=cite&amp;sdt=a&amp;sl=0&amp;relpos=3&amp;citeCnt=2&amp;searchTerm=</t>
  </si>
  <si>
    <t>Ivascu, A.L., Cioca, L.-I.</t>
  </si>
  <si>
    <t>From theory to practice: Evolution of sustainable development in organizations, Proceedings of the 25th International Business Information Management Association Conference - Innovation Vision 2020: From Regional Development Sustainability to Global Economic Growth, IBIMA 2015
pp. 725-733, 2015</t>
  </si>
  <si>
    <t>Di Franco, B., Izvercian, M., Ivascu, L., The impact of the automotive sector on sustainable development, Proceedings of the 27th International Business Information, management Association Conference - Innovation Management and Education Excellence Vision 2020: From Regional Development Sustainability to Global Economic Growth, IBIMA 2016
pp. 2643-2650
, 2016</t>
  </si>
  <si>
    <t>https://www.scopus.com/record/display.uri?eid=2-s2.0-84984663088&amp;origin=resultslist&amp;sort=plf-f&amp;cite=2-s2.0-84947562085&amp;src=s&amp;imp=t&amp;sid=197ED46683924548BF78C190F793B096.wsnAw8kcdt7IPYLO0V48gA%3a2020&amp;sot=cite&amp;sdt=a&amp;sl=0&amp;relpos=1&amp;citeCnt=0&amp;searchTerm=</t>
  </si>
  <si>
    <t>Cioca, M., Ghete, A.-I., Cioca, L.-I., Gîfu, D.</t>
  </si>
  <si>
    <t>Machine learning and creative methods used to classify customers in a CRM systems, Applied Mechanics and Materials
371, pp. 769-773, 2013</t>
  </si>
  <si>
    <t>Cioca, M., Cioranu, C., Ciora, R.A., Extracting features from social media networks using semantics, Communications in Computer and Information Science
588, pp. 127-136, 2016</t>
  </si>
  <si>
    <t>https://www.scopus.com/record/display.uri?eid=2-s2.0-84964033482&amp;origin=resultslist&amp;sort=plf-f&amp;cite=2-s2.0-84885692104&amp;src=s&amp;imp=t&amp;sid=197ED46683924548BF78C190F793B096.wsnAw8kcdt7IPYLO0V48gA%3a2330&amp;sot=cite&amp;sdt=a&amp;sl=0&amp;relpos=0&amp;citeCnt=0&amp;searchTerm=</t>
  </si>
  <si>
    <t>Cioranu, C., Cioca, M., Novac, C., Database versioning 2.0, a transparent SQL approach used in quantitative management and decision making, Procedia Computer Science 
55, pp. 523-528, 2016</t>
  </si>
  <si>
    <t>ISSN: 1757-8981</t>
  </si>
  <si>
    <t>869-882</t>
  </si>
  <si>
    <t>doi:10.1088/1757-899X/145/6/062011</t>
  </si>
  <si>
    <t>http://iopscience.iop.org/article/10.1088/1757-899X/145/6/062011/meta</t>
  </si>
  <si>
    <t>Political Challenges, Best Practices and Recommendations for Energy Sustainable Municipalities</t>
  </si>
  <si>
    <r>
      <rPr>
        <b/>
        <sz val="10"/>
        <rFont val="Arial Narrow"/>
        <family val="2"/>
      </rPr>
      <t xml:space="preserve">Valentin GRECU </t>
    </r>
    <r>
      <rPr>
        <sz val="10"/>
        <rFont val="Arial Narrow"/>
        <family val="2"/>
      </rPr>
      <t xml:space="preserve">and Silviu NATE </t>
    </r>
  </si>
  <si>
    <t>Lecture Notes in Computer Science, Vol 9788, The 16th International Conference on Computational Science and Its Applications (ICCSA 2016) 4-9 iulie, Beijing, China</t>
  </si>
  <si>
    <t>978-3-319-42110-0</t>
  </si>
  <si>
    <t>pp 542-551</t>
  </si>
  <si>
    <t>10.1007/978-3-319-42111-7_43</t>
  </si>
  <si>
    <t>http://link.springer.com/chapter/10.1007%2F978-3-319-42111-7_43</t>
  </si>
  <si>
    <t>Assessing Sustainability: Research Directions and Relevant Issues</t>
  </si>
  <si>
    <r>
      <t xml:space="preserve">Francesco SCORZA (University of Basilicata, Italy) and </t>
    </r>
    <r>
      <rPr>
        <b/>
        <sz val="10"/>
        <rFont val="Arial Narrow"/>
        <family val="2"/>
      </rPr>
      <t xml:space="preserve">Valentin GRECU </t>
    </r>
  </si>
  <si>
    <t>pp 642-647</t>
  </si>
  <si>
    <t>10.1007/978-3-319-42085-1_55</t>
  </si>
  <si>
    <t>http://link.springer.com/chapter/10.1007%2F978-3-319-42085-1_55</t>
  </si>
  <si>
    <r>
      <t xml:space="preserve">Radu Emanuil PETRUSE, </t>
    </r>
    <r>
      <rPr>
        <b/>
        <sz val="10"/>
        <rFont val="Arial Narrow"/>
        <family val="2"/>
      </rPr>
      <t>Valentin GRECU</t>
    </r>
    <r>
      <rPr>
        <sz val="10"/>
        <rFont val="Arial Narrow"/>
        <family val="2"/>
      </rPr>
      <t xml:space="preserve"> and Bogdan Marius CHILIBAN </t>
    </r>
  </si>
  <si>
    <t>Alegerea rutei pentru un transport agabaritic prin metoda analizei multicriteriale.</t>
  </si>
  <si>
    <t>Purcar Carmen, Bădescu Mircea</t>
  </si>
  <si>
    <t>Ştiinţă şi inginerie</t>
  </si>
  <si>
    <t>”Profesorul Dorin Pavel – fondatorul hidroenergeticii româneşti”</t>
  </si>
  <si>
    <t>ISSN 2067 – 7138</t>
  </si>
  <si>
    <t>267-272</t>
  </si>
  <si>
    <r>
      <t>CABI Abstracts/CABI; Google Academic si Index Copernicus</t>
    </r>
    <r>
      <rPr>
        <sz val="10"/>
        <color indexed="8"/>
        <rFont val="Arial Narrow"/>
        <family val="2"/>
      </rPr>
      <t>.</t>
    </r>
  </si>
  <si>
    <t>http://stiintasiinginerie.ro/category/revista/2016/volumul-30/ ; http://www.stiintasiinginerie.ro/ descrie Conferinta internationala - multidisciplinara „Profesorul Dorin Pavel - fondatorul hidroenergeticii românesti"</t>
  </si>
  <si>
    <t>Shock behavior analysis for certain alloy steels</t>
  </si>
  <si>
    <r>
      <t xml:space="preserve">Cristea, S., </t>
    </r>
    <r>
      <rPr>
        <b/>
        <sz val="10"/>
        <rFont val="Arial Narrow"/>
        <family val="2"/>
      </rPr>
      <t xml:space="preserve">Bibu, M.,  </t>
    </r>
    <r>
      <rPr>
        <sz val="10"/>
        <rFont val="Arial Narrow"/>
        <family val="2"/>
      </rPr>
      <t xml:space="preserve">Deac, C., Gligor, M. A. </t>
    </r>
  </si>
  <si>
    <t>Annals of the University Oradea, Fascicle of Management and Technological Engineering</t>
  </si>
  <si>
    <t>XV (XXV)</t>
  </si>
  <si>
    <t>ISSN 2285-3278 ISBN l978-606-10-1537-5</t>
  </si>
  <si>
    <t>199-202</t>
  </si>
  <si>
    <t>Ulrichsweb, IndexCopernicus</t>
  </si>
  <si>
    <t>www.indexcopernicus.com</t>
  </si>
  <si>
    <t>Study on the usage of special materials for high-strength parts used in the machines manufacturing industry</t>
  </si>
  <si>
    <r>
      <rPr>
        <b/>
        <sz val="10"/>
        <rFont val="Arial Narrow"/>
        <family val="2"/>
      </rPr>
      <t xml:space="preserve">Bibu, M.,  </t>
    </r>
    <r>
      <rPr>
        <sz val="10"/>
        <rFont val="Arial Narrow"/>
        <family val="2"/>
      </rPr>
      <t xml:space="preserve">Deac, C., Gligor, M. A, Cristea, S. </t>
    </r>
  </si>
  <si>
    <t>203-206</t>
  </si>
  <si>
    <t>Developing students’ competences for the future – key priority in the economics of universities</t>
  </si>
  <si>
    <t xml:space="preserve">Ilie, L., Bondrea, I., </t>
  </si>
  <si>
    <t>international conference KBO 2016</t>
  </si>
  <si>
    <t>2451-3113</t>
  </si>
  <si>
    <t>doi.org/10.1515/kbo-2016-0035</t>
  </si>
  <si>
    <t>196-200</t>
  </si>
  <si>
    <t>https://www.degruyter.com/view/j/kbo.2016.22.issue-1/kbo-2016-0035/kbo-2016-0035.xml</t>
  </si>
  <si>
    <t>Changing labour market needs and the challenges for academic leadership</t>
  </si>
  <si>
    <t>ECMLG 2016, proceedings of the 12th european conference on management, leadership and govenance</t>
  </si>
  <si>
    <t>2048-9021</t>
  </si>
  <si>
    <t>80-87</t>
  </si>
  <si>
    <t>http://d.researchbib.com/d/dmq3q3YzSwLJEyoJywYJAiozMypzIhL2ImYz9lMl9wo25zMKWyozAypl9yL21fMj</t>
  </si>
  <si>
    <t>Research on Implementation of GIS Systems with Automatic Acquisition and Multi-criteria Analysis of Data</t>
  </si>
  <si>
    <t>Sorin Borza Carmen Simion</t>
  </si>
  <si>
    <t>INTERNATIONAL JOURNAL OF MATHEMATICS AND COMPUTERS IN SIMULATION</t>
  </si>
  <si>
    <t>ISSN: 1998-0159</t>
  </si>
  <si>
    <t>23-31</t>
  </si>
  <si>
    <t>Scopus http://www.naun.org/cms.action?id=14</t>
  </si>
  <si>
    <t>http://www.naun.org/cms.action?id=12110</t>
  </si>
  <si>
    <t>Incorporating Sustainability and Green Design Concepts into Engineering and Technology Curricula,</t>
  </si>
  <si>
    <r>
      <t xml:space="preserve">Belu, R. (University and Alaska Anchorage), Chiou, R. (Drexel University), </t>
    </r>
    <r>
      <rPr>
        <i/>
        <u/>
        <sz val="10"/>
        <color indexed="8"/>
        <rFont val="Arial Narrow"/>
        <family val="2"/>
      </rPr>
      <t>Cioca, L., I.,</t>
    </r>
    <r>
      <rPr>
        <sz val="10"/>
        <color indexed="8"/>
        <rFont val="Arial Narrow"/>
        <family val="2"/>
      </rPr>
      <t xml:space="preserve"> Tseng, B.(University of Texas El Paso)</t>
    </r>
  </si>
  <si>
    <t xml:space="preserve">Journal of Education and Learning (EduLearn), </t>
  </si>
  <si>
    <t>2302-9277</t>
  </si>
  <si>
    <t>http://dx.doi.org/10.11591/edulearn.v10i2.3259;</t>
  </si>
  <si>
    <t>93-102</t>
  </si>
  <si>
    <t>Academic Keys, CNKI Scholar, Gale's Academic Databases, Google Scholar, ERIC</t>
  </si>
  <si>
    <t>http://journal.uad.ac.id/index.php/EduLearn/article/view/3259</t>
  </si>
  <si>
    <t>Stabilirea premiselor de modelare a culturii şi climatului de securitate a muncii în industria construcţiilor din România</t>
  </si>
  <si>
    <r>
      <t>Cioca, L. I.,</t>
    </r>
    <r>
      <rPr>
        <sz val="10"/>
        <color indexed="8"/>
        <rFont val="Arial Narrow"/>
        <family val="2"/>
      </rPr>
      <t xml:space="preserve"> Moraru, R. I., Bălan, L.,</t>
    </r>
  </si>
  <si>
    <t>Review of Management and Economic Engineering</t>
  </si>
  <si>
    <t>2360-2155</t>
  </si>
  <si>
    <t>17-28</t>
  </si>
  <si>
    <t xml:space="preserve">Ulrich's, EBSCO, COPERNICUS, </t>
  </si>
  <si>
    <t>http://www.rmee.org/</t>
  </si>
  <si>
    <t xml:space="preserve"> Applying the Multi-objective Optimization Techniques in the Design of Suspension System</t>
  </si>
  <si>
    <t>Adrian Florea, Ioana Cofaru, Lucian Roman and Nicolae Cofaru</t>
  </si>
  <si>
    <t>SCOPUS, INSPEC, Engineering Index- COMPENDEX,DBLP</t>
  </si>
  <si>
    <t>http://www.dirf.org/jdim/current-issue/</t>
  </si>
  <si>
    <t>Guluţă, M.C., Rusu, C., Leadership styles and managerial behavior in romanian companies, Polish Journal of Management Studies
13 (2), pp. 69-80, 2016</t>
  </si>
  <si>
    <t>https://www.scopus.com/record/display.uri?eid=2-s2.0-84977478840&amp;origin=resultslist&amp;sort=plf-f&amp;cite=2-s2.0-84879808774&amp;src=s&amp;imp=t&amp;sid=197ED46683924548BF78C190F793B096.wsnAw8kcdt7IPYLO0V48gA%3a3960&amp;sot=cite&amp;sdt=a&amp;sl=0&amp;relpos=0&amp;citeCnt=0&amp;searchTerm=</t>
  </si>
  <si>
    <t>Cioca L.I., Breaz R.E. </t>
  </si>
  <si>
    <t xml:space="preserve">Decision suport system for manufacturing processes reengineering based upon fuzzy logic techniques, (2012) IFAC Proceedings Volumes (IFAC-PapersOnline), 14 (PART 1) , pp. 1111-1116, </t>
  </si>
  <si>
    <t>Bologa, O., Breaz, R.-E., Racz, S.-G., Crenganiş, M., Decision-making Tool for Moving from 3-axes to 5-axes CNC Machine-tool, Procedia Computer Science
91, pp. 184-192, 2016</t>
  </si>
  <si>
    <t>https://www.scopus.com/record/display.uri?eid=2-s2.0-84985027703&amp;origin=resultslist&amp;sort=plf-f&amp;cite=2-s2.0-84866080725&amp;src=s&amp;imp=t&amp;sid=197ED46683924548BF78C190F793B096.wsnAw8kcdt7IPYLO0V48gA%3a4180&amp;sot=cite&amp;sdt=a&amp;sl=0&amp;relpos=0&amp;citeCnt=0&amp;searchTerm=</t>
  </si>
  <si>
    <t>Baziene, Kristina; Vaiskunaite, Rasa, Research of Sustainable Use of Tire Shreds in Landfill, SUSTAINABILITY   Volume: 8   Issue: 8   Article Number: 767   Published: AUG 2016</t>
  </si>
  <si>
    <t>Oleksik Valentin, Pascu Adrian, Deac Cristian, Fleaca Radu, Bologa Octavian, Racz Gabriel</t>
  </si>
  <si>
    <t>EXPERIMENTAL STUDY ON THE SURFACE QUALITY OF THE MEDICAL IMPLANTS OBTAINED BY SINGLE POINT INCREMENTAL FORMING, International Journal of Material Forming, Springer-Verlag France, Vol. 3, Suppl. 1, ISSN 1960-6206, DOI 10.1007/s12289-010-0922-x, p. 935-938, 2010 (indexat Scopus)</t>
  </si>
  <si>
    <t xml:space="preserve">
Gatea, Shakir; Ou, Hengan; McCartney, Graham, Review on the influence of process parameters in incremental sheet forming, INTERNATIONAL JOURNAL OF ADVANCED MANUFACTURING TECHNOLOGY, Volume 87, Issue 1-4, Pages 479-499, ISSN: 0268-3768 (print version)
ISSN: 1433-3015 (electronic version), OCT 2016
</t>
  </si>
  <si>
    <t>Thomson-Reuters Web of Science, apps.webofknowledge.com</t>
  </si>
  <si>
    <t xml:space="preserve">Hussain, G.; Valaei, H.; Al-Ghamdi, Khalid A.; et al.
Finite element and experimental analyses of cylindrical hole flanging in incremental forming,
TRANSACTIONS OF NONFERROUS METALS SOCIETY OF CHINA, Volume 26, Issue 9, Pages 2419-2425, ISSN: 1003-6326, SEP 2016
</t>
  </si>
  <si>
    <t>Kumar, Pavan; Priyadarshi, Satwik; Roy, J. J.; et al., EFFECT OF TO, OL SHAPE ON SURFACE FINISH OF COMPONENTS FORMED THROUGH INCREMENTAL SHEET FORMING PROCESS, PROCEEDINGS OF THE ASME INTERNATIONAL MECHANICAL ENGINEERING CONGRESS AND EXPOSITION, 2015, VOL 2A, Article Number V02AT02A035, ISBN: 978-0-7918-5735-9, FEB 2016</t>
  </si>
  <si>
    <t>Oleksik V., Pascu A., Deac C., Fleacă R., Roman M., Bologa O.</t>
  </si>
  <si>
    <t>The influence of geometrical parameters on the incremental forming process for knee implants analyzed by numerical simulation, Proceedings of the 10th International Conference on Numerical Methods in Industrial Forming Processes (Numiform 2010), Published by American Institute of Physics, No. 1252, Vol. 1, 2010, ISBN: 978-0-7354-0799-2, p. 1208-1215</t>
  </si>
  <si>
    <t>Breaz R., Bologa O., Tera M., Deac C.</t>
  </si>
  <si>
    <t>Low-cost motion control solution for industrial manufacturing systems, Proceedings of the 9th IEEE International Conference on Industrial Informatics (INDIN), Lisbon, Portugal, art. no. 6034888, pp. 280-285, ISSN 1935-4576, ISBN 978-145-770-4345, 2011</t>
  </si>
  <si>
    <t>Popp, I.O.,  Some aspects of bearing diagnosis in preventive maintenance, Academic Journal of Manufacturing Engineering, Volume 14, Issue 2,  Pages 52-58, ISSN 1583-7904, JUN 2016</t>
  </si>
  <si>
    <t>Scopus, www.scopus.com</t>
  </si>
  <si>
    <t xml:space="preserve">A decision support system for the transition towards the sustainable university, Proceedings of the International Conference on Engineering &amp; Business Education, Innovation and Entrepreneurship, Sibiu, Romania, 2012
</t>
  </si>
  <si>
    <t>Radu Emanuil Petruse, Valentin Grecu,Bogdan Marius Chiliban, Augmented Reality Applications in the Transition Towards the Sustainable Organization, Computational Science and Its Applications -- ICCSA 2016, 16th International Conference, Beijing, China, July 4-7, 2016, Proceedings, Part III, pp 428-442, ISSN 978-3-319-42110-0</t>
  </si>
  <si>
    <t>https://link.springer.com/chapter/10.1007/978-3-319-42111-7_33</t>
  </si>
  <si>
    <t>Considerations Regarding the Flexibility of Information Systems for Decisional Support, Annals of the Constantin Brâncuși University of Târgu - Jiu, Engineering Series, Issue 4/2013</t>
  </si>
  <si>
    <t>Arwa Y. Aleryani, Web Decision Support Systems: Technologies, Models, and Security, Saba Journal of Information Technology and Networking - S.J.I.T.N Vol .4, ISSN: 2312-4989, march, 2016</t>
  </si>
  <si>
    <t>http://sabauni.net/ojs/index.php/SJITN/article/view/53/24 (http://sabauni.net/ojs/index.php/SJITN/article/view/53/24)</t>
  </si>
  <si>
    <t>Balaban M., Dadarlat A., D Dumitrascu D.,</t>
  </si>
  <si>
    <t>Integrated systems for planning and resources management in companies, THE ANNALS OF THE UNIVERSITY OF ORADEA, 2014</t>
  </si>
  <si>
    <t>AWASUME, Ngalle Joseph. Financial Strategies and Resources for Sustaining Small Business in Kumba, Cameroon.  Ph.D Thesis, Walden Dissertations and Doctoral Studies, 2016.</t>
  </si>
  <si>
    <t>scholar.google.ro</t>
  </si>
  <si>
    <t>Ranf E., Dumitrascu D.</t>
  </si>
  <si>
    <t>The current stage of EU funds absorption by financing programmes-as Romania's performance in project management practice, Studies in Business &amp; Economics 6 (3), 2011</t>
  </si>
  <si>
    <t>MANOLE, Alexandru; DUMITRESCU, Diana; DUMITRESCU, Daniel. Impact of EU funds absorption in ensuring macro stability. Revista Română de Statistică-Supliment nr. 31, 2016</t>
  </si>
  <si>
    <t>Vacar A., Dumitrascu D.</t>
  </si>
  <si>
    <t>Leadership - a key factor to a succesful organization - part I. Studies in Business &amp; Economics 7 (3) 2012</t>
  </si>
  <si>
    <t>ВАКАР, A. ЛІДЕРИ І ПРОЕКТИ–ПОШИРЕНІ ПРОБЛЕМИ. Вісник Київського національного університету імені Тараса Шевченка. Економіка, 2016  https://doi.org/10.17721/1728-2667.2016/187-10/6</t>
  </si>
  <si>
    <r>
      <t>МИГРАНТОВ, ДЕНЕЖНЫЕ ПЕРЕВОДЫ; ЖИЗНИ, ЭКОНОМИЧЕСКАЯ ЛИНИЯ; СТРАН, НОХП. ГРОШОВІ ПЕРЕКАЗИ МІГРАНТІВ: ЕКОНОМІЧНА ЛІНІЯ ЖИТТЯ, АЛЕ КРИХКА ПІДТРИМКА ДЛЯ КРАЇН, ЩО РОЗВИВАЮТЬСЯ (КЕЙС БІЛОРУСІ, МОЛДОВИ ТА УКРАЇНИ (МАКРОЕКОНОМІЧНА ПЕРСПЕКТИВА)). </t>
    </r>
    <r>
      <rPr>
        <sz val="10"/>
        <color indexed="8"/>
        <rFont val="Arial Narrow"/>
        <family val="2"/>
      </rPr>
      <t>Bulletin of Taras Shevchenko National University of Kyiv. Economics</t>
    </r>
    <r>
      <rPr>
        <sz val="10"/>
        <color indexed="8"/>
        <rFont val="Arial Narrow"/>
        <family val="2"/>
      </rPr>
      <t>, 2016, 10.187: 41-47.</t>
    </r>
  </si>
  <si>
    <t>FERREIRA, Vítor; SANTO, Pedro Espírito; SANTO, Lídia Espírito. Leadership Effects in Product and Process Management Through Knowledge Management. In: European Conference on Knowledge Management. Academic Conferences International Limited, 2016. p. 257.</t>
  </si>
  <si>
    <r>
      <t>VĂCAR, Anca. THE IMPACT OF LEADERS AMONG OTHERS. Revista Economică</t>
    </r>
    <r>
      <rPr>
        <sz val="10"/>
        <color indexed="8"/>
        <rFont val="Arial Narrow"/>
        <family val="2"/>
      </rPr>
      <t>, 2016, 68.6.</t>
    </r>
  </si>
  <si>
    <t>ВАКАР, A., et al. Лидеры И Проекты–Распространенная Проблема. Вестник Киевского национального университета имени Тараса Шевченко. Экономика., 2016, 44.187: 41-48.</t>
  </si>
  <si>
    <r>
      <t>VACAR, Anca. Leaders–A Determinant Role. Studies in Business and Economics</t>
    </r>
    <r>
      <rPr>
        <sz val="10"/>
        <color indexed="8"/>
        <rFont val="Arial Narrow"/>
        <family val="2"/>
      </rPr>
      <t>, 2016, 11.2: 165-173.</t>
    </r>
  </si>
  <si>
    <t>Grecu Valentin and Morar Tudor</t>
  </si>
  <si>
    <t>http://imtuoradea.ro/auo.fmte/files-2016-v2/Moraru%20Gina-Maria%20-%20ASPECTS%20REGARDING%20THE%20DEVELOPMENT%20OF%20CREATIVITY%20IN%20ORGANIZATIONS.pdf; http://imtuoradea.ro/auo.fmte/doi.php?doi=10.15660/AUOFMTE.2016-2.3246</t>
  </si>
  <si>
    <t>Case Study on the Use of Quality Management Tools in Improving Biomass-Fired Boilers</t>
  </si>
  <si>
    <t>Proceedings: 145-148; Annals: 23-26</t>
  </si>
  <si>
    <t>http://imtuoradea.ro/auo.fmte/files-2016-v2/Moraru%20Gina-Maria%20-%20CASE%20STUDY%20ON%20THE%20USE%20OF%20QUALITY%20MANAGEMENT%20TOOLS%20IN%20IMPROVING%20BIOMAS-FIRED%20BOILERS.pdf; http://imtuoradea.ro/auo.fmte/doi.php?doi=10.15660/AUOFMTE.2016-2.3247</t>
  </si>
  <si>
    <t>Contribuții privind partea activă a lărgitoarelor cu plăcuțe tangențiale / Aspects Regarding the Active Part of Boring Tools with Tangential Inserts</t>
  </si>
  <si>
    <t>Moraru Gina-Maria, Popescu Liliana Georgeta</t>
  </si>
  <si>
    <t>“Studii privind potențialul de creștere a performanțelor activitățilorde logistică în condiții specifice de  mediu organizațional”</t>
  </si>
  <si>
    <t>31.05.2016</t>
  </si>
  <si>
    <t>Noaptea Cercetătorilor 2016 – concurs Sibiul cercetătorilor – știință, tehnologie și cultură</t>
  </si>
  <si>
    <t>Lobonț Lucian</t>
  </si>
  <si>
    <t>mai 2016</t>
  </si>
  <si>
    <t>Studiu privind oportunitatea externalizării unor servicii şi dezvoltarea unor companii de tip BPO (Business Process Outsourcing) – implicaţii strategice la CEPROCS</t>
  </si>
  <si>
    <t>Popa Daniela, Moraru Gina, Rotaru Mihaela, Zudor Veronica, Curmu Daniela</t>
  </si>
  <si>
    <t>PAtient centric Prevention and healthcare stRategies through interoperaBle technOlogies for big data analYsis</t>
  </si>
  <si>
    <t>H2020-SC1-2016-2017 (H2020-SC1-2016-CNECT)</t>
  </si>
  <si>
    <t>Cioca M. (250), Gabriela Cioca (250)</t>
  </si>
  <si>
    <t>Adrian Florea</t>
  </si>
  <si>
    <t xml:space="preserve"> Optimizarea tehnologiilor ICT pentru evaluarea și valorificarea Capitalului Intelectual în centrele de Cercetare &amp; Dezvoltare ale Continental Automotive Systems prin procesare Big Data </t>
  </si>
  <si>
    <t xml:space="preserve"> Bridge Grant PN-III-P2-2.1-BG-2016-0284</t>
  </si>
  <si>
    <t xml:space="preserve">Optimizarea tehnologiilor ICT pentru Marquardt GmbH prin dezvoltarea unei tranzacții SAP de planificare a producției, procesare algoritmică și transfer de cunoaștere
</t>
  </si>
  <si>
    <t xml:space="preserve"> Bridge Grant PN-III-P2-2.1-BG-2016</t>
  </si>
  <si>
    <t>Kifor C., Dumtirascu D.</t>
  </si>
  <si>
    <t xml:space="preserve">RESEARCHERS’ NIGHT in ROMANIA. Understand Science and Technology #AskScience </t>
  </si>
  <si>
    <t xml:space="preserve">H2020-MSCA-NIGHT-2016 </t>
  </si>
  <si>
    <t>Kifor Claudiu (Resp. proiect ULBS)</t>
  </si>
  <si>
    <t>Marginean Silvia</t>
  </si>
  <si>
    <t>March</t>
  </si>
  <si>
    <t>Dezvoltarea sistemelor socio-fizico-cibernetice pe baza Internetului Lucrurilor în fabrica viitorului</t>
  </si>
  <si>
    <t>Actiune 1.1.4: Atragerea de personal cu competente avansate din strainatate pentru consolidarea capacitatii de CD</t>
  </si>
  <si>
    <t>Bogdan-Constantin Pîrvu</t>
  </si>
  <si>
    <t>Pîrvu - 50 pct; Butean - 20 pct; Zamfirescu - 20 pct., Petruse - 10 pct.</t>
  </si>
  <si>
    <t>http://www.poc.research.ro/actiuni-1-1-4</t>
  </si>
  <si>
    <t>Open Call for Transfer CPS technology to a new use, CPSE Labs, 15-GERS-003, Orizont 2020</t>
  </si>
  <si>
    <t>Responsabil din partea UBLS Alexandru Butean</t>
  </si>
  <si>
    <t>Pîrvu - 200 pct; Butean - 200 pct; Zamfirescu - 100 pct.</t>
  </si>
  <si>
    <t>http://www.cpse-labs.eu/index.php</t>
  </si>
  <si>
    <t>CPSELabs – Open Call Action, 16-UK-GERS-01, Orizont 2020</t>
  </si>
  <si>
    <t>Responsabil din partea ULBS Zamfirescu Bala-Constantin</t>
  </si>
  <si>
    <t>Pîrvu - 225 pct, Butean - 50 pct; Zamfirescu 225 pct</t>
  </si>
  <si>
    <t xml:space="preserve">MANUFACTURING OPTIMIZATION FOR AN AUTOMOTIVE DRIVE TRAIN COMPONENT - Call 2
</t>
  </si>
  <si>
    <t xml:space="preserve">CloudFlow Open Call 2, 7th Framework Programme, FP7
</t>
  </si>
  <si>
    <t>Responsabil din partea ULBS: Bogdan-Constantin Pîrvu</t>
  </si>
  <si>
    <t>Biochemical methane potential assays to test the biogas production from the anaerobic digestion of sewage sludge and other organic matrices,</t>
  </si>
  <si>
    <t xml:space="preserve">Morosini, C. (Italia), Conti, F.(Italia), Torretta, V.(Italia), Rada, E. C.(Italia), Passamani, G.(Italia), Schiavon, M.(Italia), Cioca, L.I., Ragazzi, M.(Italia) </t>
  </si>
  <si>
    <t>The Proceedings of the 2nd International Conferences on Energy Production and Management, Ancona, Italy, http://www.wikicfp.com/cfp/servlet/event.showcfp?eventid=45847</t>
  </si>
  <si>
    <t>The development of a romanian construction industry business: the case of unimat</t>
  </si>
  <si>
    <t>Mihai Balaban, Dănuţ Dumitru Dumitraşcu</t>
  </si>
  <si>
    <t>Proceedings The 2-ndInternational Scientific Conference SAMRO 2016„News, challenges and trends in management
of knowledge-based organizations“</t>
  </si>
  <si>
    <t>ISSN 2537-3463 ISSN-L 2537-3455 ISBN 978-973-31-2390-3</t>
  </si>
  <si>
    <t>325-329</t>
  </si>
  <si>
    <t>Who provides management software solutions in romania? A preliminary analysis of information management producer organisation</t>
  </si>
  <si>
    <t>330-335</t>
  </si>
  <si>
    <t>A brief review of the vocational education and training in SMEs</t>
  </si>
  <si>
    <t>Miricescu Dan,  Fleischer Wiegand Helmut</t>
  </si>
  <si>
    <t>Proceeding The 2nd International Scientific Conference SAMRO 2016 “News, challenges and trends in management of knowledge based organizations”, http://conferences.ulbsibiu.ro/samro2016/</t>
  </si>
  <si>
    <t>2537-3463</t>
  </si>
  <si>
    <t>de la 383 pana la 386</t>
  </si>
  <si>
    <t xml:space="preserve">“Estimating Production Performance of a Natural Gas Reservoir. Uncertainties and Risks” </t>
  </si>
  <si>
    <t>Ion Foidas                  Adina Stefana Morar         Simion Moldovan</t>
  </si>
  <si>
    <t>“How to Predict Reservoir Performance with Subsurface Uncertainty at Multiple Scales” Centrul de Documentare şi Informare Gaze Naturale Medias, Romania</t>
  </si>
  <si>
    <t>The Impact of 3D-Seismic on the Rehabilitation on Process of Natural Gas Mature Fields</t>
  </si>
  <si>
    <t xml:space="preserve">Dan Paul Stefanescu     Ion Foidas                        </t>
  </si>
  <si>
    <t>SEE UPSTREAM Conference &amp; Exhibition on 2016, Bucuresti, Romania,  Annual Conference and Exhibition Offshore and Onshore Technology in Black Sea region, http://upstream2016.blackseaevents.com/</t>
  </si>
  <si>
    <t>Modalități de accesare a zonelor nedrenate din zăcămintele mature de gaze naturale</t>
  </si>
  <si>
    <t>Ion Foidas               Bogdan Simescu            Sandor Bolazs</t>
  </si>
  <si>
    <t>WEC Central and Eastern Europe Regional Energy Forum -FOREN 2016, http://www.cnr-cme.ro/foren2016/Call%20for%20Papers/LISTA_LUCRARI_ACCEPTATE_FOREN_2016.pdf</t>
  </si>
  <si>
    <t>Model of Handling big Data and Knowledge Management in Automotive Industry</t>
  </si>
  <si>
    <t>Horatiu Constantin Palade, Sergiu Stefan Nicolaescu, Claudiu Vasile Kifor</t>
  </si>
  <si>
    <t>Managing Innovation and Diversity in Knowledge Society Through Turbulent Time: Proceedings of the MakeLearn and TIIM Joint International Conference 2016</t>
  </si>
  <si>
    <t>May</t>
  </si>
  <si>
    <t>http://www.toknowpress.net/ISBN/978-961-6914-16-1/papers/ML16-141.pdf</t>
  </si>
  <si>
    <t>731-740</t>
  </si>
  <si>
    <t>UNIVERSITY-INDUSTRY COLLABORATIVE KNOWLEDGE SHARING PLATFORM FOR DOCTORAL STUDIES (invited paper)</t>
  </si>
  <si>
    <t>Claudiu Vasile Kifor</t>
  </si>
  <si>
    <t>ModTech International Conference
Modern Technologies in Industrial Engineering Iasi, Romania</t>
  </si>
  <si>
    <t>ISSN 2286-4369</t>
  </si>
  <si>
    <t>183</t>
  </si>
  <si>
    <t>CEPROCS the system of succes – A case study about an outsourcing company</t>
  </si>
  <si>
    <r>
      <rPr>
        <b/>
        <sz val="10"/>
        <color indexed="8"/>
        <rFont val="Arial Narrow"/>
        <family val="2"/>
      </rPr>
      <t>Miricescu D.</t>
    </r>
    <r>
      <rPr>
        <sz val="10"/>
        <color indexed="8"/>
        <rFont val="Arial Narrow"/>
        <family val="2"/>
      </rPr>
      <t>, Curmu D., Groza V.</t>
    </r>
  </si>
  <si>
    <t>Proceedings of The 2nd International Scientific Conference SAMRO „News, callenges and trends in anagement of knowledge-based organizations” 14 - 16 october 2016, Editura Tehnică, Bucureşti</t>
  </si>
  <si>
    <t>pag. 377 – 382</t>
  </si>
  <si>
    <t>A brief review of the vocational education and trening in Romanian SMEs</t>
  </si>
  <si>
    <r>
      <t>Miricescu D.</t>
    </r>
    <r>
      <rPr>
        <sz val="10"/>
        <color indexed="8"/>
        <rFont val="Arial Narrow"/>
        <family val="2"/>
      </rPr>
      <t>, Fleischer H.W.</t>
    </r>
  </si>
  <si>
    <t>pag. 383 – 386</t>
  </si>
  <si>
    <t>Aptitudini importante ale managerului creativ</t>
  </si>
  <si>
    <t>Antropologia Comunicării - Universul şi Omul, Sibiu</t>
  </si>
  <si>
    <t>207-212</t>
  </si>
  <si>
    <t>Influenţa culorii în domeniul auto</t>
  </si>
  <si>
    <t>Popescu L.G.        Moraru G.M.</t>
  </si>
  <si>
    <t>255-261</t>
  </si>
  <si>
    <t>Antropologia Comunicării - Universul şi Omul, Sibiu, http://ispri.ro/conferinta-multidisciplinara-internationala-antropologia-comunicarii-universul-si-omul-universitatea-lucian-blaga-din-sibiu-28-octombrie-2016/</t>
  </si>
  <si>
    <t>Moraru G.M.     Popescu L.G.</t>
  </si>
  <si>
    <t>Model de ameliorare a procesului de efectuare a negocierilor în cadrul Continental Automotive Systems srl</t>
  </si>
  <si>
    <t xml:space="preserve">Zerbes M.V.         Pascu R.V.      Popescu L.G.  </t>
  </si>
  <si>
    <t>309-315</t>
  </si>
  <si>
    <t>Data science, specific instrument of knowledge based organizations</t>
  </si>
  <si>
    <t>Pîrnău, C., Țîțu, M., Roșca, L., Pîrnău Mironela</t>
  </si>
  <si>
    <t>The second International Scientific Conference SAMRO 2016 "News, challenges and trends in management of knowledge-based organizations", 14th to 16th October 2016, Păltiniș, Sibiu, Conference Proceeding, Editura Tehnică București</t>
  </si>
  <si>
    <t>pag. 224-234</t>
  </si>
  <si>
    <t>Electromiografia în medicina dentară</t>
  </si>
  <si>
    <t>ŞTEŢIU Mircea</t>
  </si>
  <si>
    <t>ZMD</t>
  </si>
  <si>
    <t>Noe.</t>
  </si>
  <si>
    <t>Exigențe estetice privind coroanele integral ceramice realizate prin presare-injectare</t>
  </si>
  <si>
    <r>
      <t xml:space="preserve">Camelia Ionescu, Georgiana Preda, Andreea Angela Ștețiu, </t>
    </r>
    <r>
      <rPr>
        <b/>
        <sz val="10"/>
        <rFont val="Arial Narrow"/>
        <family val="2"/>
      </rPr>
      <t>M. Ștețiu</t>
    </r>
    <r>
      <rPr>
        <sz val="10"/>
        <rFont val="Arial Narrow"/>
        <family val="2"/>
      </rPr>
      <t>, Alexandra Anca Popescu, Andreea Bănică</t>
    </r>
  </si>
  <si>
    <t>AL XIV-LEA CONGRES DE SĂNĂTATE ORODENTARĂ ȘI MANAGEMENT STOMATOLOGIC, Constanta, Romania</t>
  </si>
  <si>
    <t>Aspecte practice în tehnologia restaurărilor integral ceramice</t>
  </si>
  <si>
    <r>
      <t xml:space="preserve">Camelia Ionescu, Georgiana Preda, Andreea Angela Ștețiu, </t>
    </r>
    <r>
      <rPr>
        <b/>
        <sz val="10"/>
        <rFont val="Arial Narrow"/>
        <family val="2"/>
      </rPr>
      <t xml:space="preserve">M. Ștețiu, </t>
    </r>
    <r>
      <rPr>
        <sz val="10"/>
        <rFont val="Arial Narrow"/>
        <family val="2"/>
      </rPr>
      <t>Alexandra Anca Popescu, Andreea Bănică</t>
    </r>
  </si>
  <si>
    <t>Intellectual property education and its implications for knowledge based societies</t>
  </si>
  <si>
    <t>The XX-th International Conference of Inventics, 30 iunie - 1 iulie 2016, Iași, In: The XX-th International Conference of Inventics Proceeding, Editura PERFORMANTICA, http://www.inventica.org.ro/conference/</t>
  </si>
  <si>
    <t>ISSN 1844-7880</t>
  </si>
  <si>
    <t>pag. 35-46</t>
  </si>
  <si>
    <t>Contribution of human resources to the sustainability of the knowledge-based organizations</t>
  </si>
  <si>
    <t>Muntean Laura, Oprean, C., Țîțu, M.</t>
  </si>
  <si>
    <t>pag. 260-266</t>
  </si>
  <si>
    <t>The quality and the management of human resources quality within the knowledge based economy and organization</t>
  </si>
  <si>
    <t>Muntean Laura, Țîțu, M., Oprean, C.</t>
  </si>
  <si>
    <t>pag. 151-158</t>
  </si>
  <si>
    <t>KPI applications for IT&amp;c used in natural gas sector</t>
  </si>
  <si>
    <t xml:space="preserve">Oprean, C., Țîțu, M., Deac-Șuteu D.V. </t>
  </si>
  <si>
    <t>pag. 159-165</t>
  </si>
  <si>
    <t>Management of stressful jobs in knowledge based organizations</t>
  </si>
  <si>
    <t>Rotariu Irina, Muscalu, E., Țîțu, M.</t>
  </si>
  <si>
    <t>ISSN 2537-3463, ISSN-L 2537-3455, ISBN 978-973-31-2390-4</t>
  </si>
  <si>
    <t>pag. 301-307</t>
  </si>
  <si>
    <t>Development strategy for E&amp;P</t>
  </si>
  <si>
    <t xml:space="preserve">Dan Paul Stefanescu                     </t>
  </si>
  <si>
    <t>2nd Global Oil &amp; Gas South East Europe and Mediterranean Conference &amp; Exhibition, Athens, Greece, 26-28 September 2016 http://global-oilgas.com/SEEMED/Conference/Programme</t>
  </si>
  <si>
    <t>Technical University in Košice, Department of Process and Environmental Engineering - Lean manufacturing practices in engineering</t>
  </si>
  <si>
    <t>6.06.2016-10.06.2016</t>
  </si>
  <si>
    <t>Poznan University of Technology, Poznan University of Technology, Institute of Mechanical Technology - Modern research methods in Mechanical Engineering</t>
  </si>
  <si>
    <t>13.06.2016-30.06.2016</t>
  </si>
  <si>
    <t>INVITED TEACHER, Serbia, University of Novi Sad, Faculty of Technical Sciences, Department of Mechanism and Machine Design</t>
  </si>
  <si>
    <t>NOIEMBRIE 2016</t>
  </si>
  <si>
    <t>INVITED TEACHER,Faculty of Engineering,Uninversity of Kragujevac,</t>
  </si>
  <si>
    <t>Valentin Grecu</t>
  </si>
  <si>
    <t>University of Rochester / RAF Scholar Award - http://www.rafonline.org/apply-for-the-raf-scholar-award/</t>
  </si>
  <si>
    <t>20 August 2016 - 17 Decembrie 2016</t>
  </si>
  <si>
    <t>Grecu, V., &amp; Morar, T. (2013). A decision support system for improving pedestrian accessibility in neighborhoods. Procedia-Social and Behavioral Sciences, 92, 588-593.</t>
  </si>
  <si>
    <t>Omar, D., Omar, K. A., Othman, S., &amp; Yusoff, Z. M. (2016). Walkability Design for Urban Public Housing Park. Environment-Behaviour Proceedings Journal, 1(3), 311-317.</t>
  </si>
  <si>
    <t>http://ebpj.e-iph.co.uk/index.php/EBProceedings/article/view/375</t>
  </si>
  <si>
    <t>Grecu Valentin and Denes Calin</t>
  </si>
  <si>
    <t>Valentin, G., Calin, D. (2013) “ Considerations Regarding the Flexibility of Information Systems for Decisional Support”, Annals of the Constantin Brâncuși University of Târgu - Jiu, Engineering Series, Issue 4/2013</t>
  </si>
  <si>
    <t>Al-Eryani, A. Y. (2016). Web Decision Support Systems: Technologies, Models, and Security. Saba Journal Of information Technology And Networking (SJITN)-ISSN: 2312-4989, 4(1).</t>
  </si>
  <si>
    <t>http://sabauni.net/ojs/index.php/SJITN/article/view/53/24</t>
  </si>
  <si>
    <t>Avrigean Eugen and Grecu Valentin</t>
  </si>
  <si>
    <t>Avrigean, E., &amp; GRECU, V. (2014). Market Research Regarding Problems in Using Polyethylene Pipe and Fittings. Academic Journal of Manufacturing Engineering, 12(4), 6-11.</t>
  </si>
  <si>
    <t>Liang, Y., Qiao, P. L., Luo, Z. Y., &amp; Song, L. L. (2016). CONSTRAINED STOCHASTIC JOINT REPLENISHMENT PROBLEM WITH OPTION CONTRACTS IN SPARE PARTS REMANUFACTURING SUPPLY CHAIN. International Journal of Simulation Modelling (IJSIMM), 15(3).</t>
  </si>
  <si>
    <t>http://ijsimm.com/Full_Papers/Fulltext2016/text15-3_553-565.pdf</t>
  </si>
  <si>
    <t>Grecu Valentin, Chiliban Bogdan Marius, Kifor Claudiu-Vasile and Oprean Constantin</t>
  </si>
  <si>
    <t>Grecu V, Chiliban BM, Kifor C-V, Oprean C. An ict system for decisional support în university management. In: International Conference
on Engineering &amp; Business Education, Innovation and Entrepreneurship. Windhoek: Polytechnic of Namibia; 2013. p. 15-22</t>
  </si>
  <si>
    <t>Naghiu, G. S., Giurca, I., Aşchilean, I., &amp; Badea, G. (2016). Multicriterial Analysis on Selecting Solar Radiation Concentration Ration for Photovoltaic Panels Using Electre-boldur Method. Procedia Technology, 22, 773-780.</t>
  </si>
  <si>
    <t>http://www.sciencedirect.com/science/article/pii/S2212017316000499</t>
  </si>
  <si>
    <t>B. Chiliban, M. Chiliban, M. Inta</t>
  </si>
  <si>
    <t>Advanced Product Quality Planning Reference Model in Automotive Industry</t>
  </si>
  <si>
    <t>JA Doshi, D Desai, Overview of Automotive Core Tools: Applications and Benefits, Journal of The Institution of Engineers (India): Series …, 2016 - Springer</t>
  </si>
  <si>
    <t>http://link.springer.com/article/10.1007/s40032-016-0288-z</t>
  </si>
  <si>
    <t>C PETRIANU, A MUNTEAN, M INŢĂ, D MANOLEA</t>
  </si>
  <si>
    <t>INFLUENCE OF LASER CUTTING SPEED ON SURFACE ROUGHNESS AT MILD STEEL MACHINING.</t>
  </si>
  <si>
    <t xml:space="preserve">Inţă M., Muntean A. – Application of Lean Principles to Optimize Production. Case study – Connectors Department of Harting Company, Academic Journal of Manufacturing Engineering, 13 (2), pag. 42 – 47 </t>
  </si>
  <si>
    <t>Moraru Gina-Maria, Duşe Carmen-Sonia, Dumitraşcu Dănuţ Dumitru, Roşca Liviu-Ion, Miricescu Dan, Niculescu Marcela, Vulc Silvia, Lăncrăjan Ovidiu</t>
  </si>
  <si>
    <t>Cartea „Dezvoltarea competenţelor manageriale şi tehnologice ale personalului operaţional” – Editura Universităţii “Lucian Blaga” Sibiu, 2009, ISBN 978-973-739-864-2, 400 pagini.</t>
  </si>
  <si>
    <t>Miricescu Dan, Heinisch Martin - “A CRITICAL ANALYSIS OF A PRODUCTION FLOW WITH THE PURPOSE OF IMPROVING IT”, Academic Journal of Manufacturing Engineering- AJME, Volume 14, ISSUE 3/2016, ISSN 1583-7904, pp. 77-82.</t>
  </si>
  <si>
    <t>http://www.auif.utcluj.ro/images/AJME_3_2016_SPLIT_AND_JOIN/L11, http://miar.ub.edu/issn/1583-7904; Revista indexata SCIMAGO: http://www.scimagojr.com/journalsearch.php?q=19900192427&amp;tip=sid&amp;clean=0; Revista indexata EBSCOHOST: https://www.ebscohost.com/titleLists/egs-coverage.htm</t>
  </si>
  <si>
    <t>Loskyll M. (DFKI), Schlick J. (DFKI), Hodek S. (DFKI), Ollinger L. (DFKI), Gerber T. (DFKI), Pirvu B.C</t>
  </si>
  <si>
    <t>Semantic Service Discovery and Orchestration for Manufacturing Processes, Proceedings of the 14th IEEE International Conference on Emerging Technologies and Factory Automation (ETFA 2011), 2011</t>
  </si>
  <si>
    <t>GEORGALA, Kleanthi; SHERIF, Mohamed Ahmed; NGOMO, Axel-Cyrille Ngonga. An Efficient Approach for the Generation of Allen Relations. In: European Conference on Artificial Intelligence (ECAI). 2016. Septembrie</t>
  </si>
  <si>
    <t>http://svn.aksw.org/papers/2016/ECAI_AEGLE/public.pdf</t>
  </si>
  <si>
    <t>NEGRI, Elisa, et al. Requirements and languages for the semantic representation of manufacturing systems. Computers in Industry, 2016, 81. Jg., S. 55-66. ISSN: 0166-3615</t>
  </si>
  <si>
    <t>http://www.sciencedirect.com/science/article/pii/S0166361515300555</t>
  </si>
  <si>
    <t>KOTHMAYR, Thomas, et al. Instant service choreographies for reconfigurable manufacturing systems-a demonstrator. In: Emerging Technologies and Factory Automation (ETFA), 2016 IEEE 21st International Conference on. IEEE, 2016. S. 1-8. Septembrie</t>
  </si>
  <si>
    <t>http://ieeexplore.ieee.org/abstract/document/7733606/</t>
  </si>
  <si>
    <t>FRITZE, Alexander; MÖNKS, Uwe; LOHWEG, Volker. A concept for self-configuration of adaptive sensor and information fusion systems. In: Emerging Technologies and Factory Automation (ETFA), 2016 IEEE 21st International Conference on. IEEE, 2016. S. 1-4. Septembrie</t>
  </si>
  <si>
    <t>http://ieeexplore.ieee.org/abstract/document/7733637/</t>
  </si>
  <si>
    <t>PFROMMER, Julius, et al. A common core for information modeling in the Industrial Internet of Things. at-Automatisierungstechnik, 2016, 64. Jg., Nr. 9, S. 729-741, ISSN 2196-677X. Septembire</t>
  </si>
  <si>
    <t>https://www.degruyter.com/view/j/auto.2016.64.issue-9/auto-2016-0071/auto-2016-0071.xml</t>
  </si>
  <si>
    <t>Haupert, Jens, Xenia Klinge, and Anselm Blocher. "CPS-Based Manufacturing with Semantic Object Memories and Service Orchestration for Industrie 4.0 Applications." Industrial Internet of Things. Springer International Publishing, 2016. 203-229. Octombrie</t>
  </si>
  <si>
    <t>http://link.springer.com/chapter/10.1007/978-3-319-42559-7_8</t>
  </si>
  <si>
    <t xml:space="preserve">Kolberg D. (DFKI), Berger C. (Fraunhofer), Pirvu B.-C., Franke M. (BIBA), Michniewicz J.(iwb, TUM) </t>
  </si>
  <si>
    <t xml:space="preserve">CyProF – Insights from a Framework for Designing Cyber-Physical Systems in Production Environments, Procedia CIRP, Vol. 57, p. 32-37, 2016. </t>
  </si>
  <si>
    <t>KOLBERG, Dennis; KNOBLOCH, Joshua; ZÜHLKE, Detlef. Towards a lean automation interface for workstations. International Journal of Production Research, ISSN: 1366-588X, 2016, S. 1-12. August.</t>
  </si>
  <si>
    <t>http://www.tandfonline.com/doi/abs/10.1080/00207543.2016.1223384</t>
  </si>
  <si>
    <t>C. Purcar, C. Simion</t>
  </si>
  <si>
    <t>C. Purcar and C. Simion, “Studies about the roughness of the surfaces machined by EDM”, Nonconventional Technologies Review, pp. 78-81, Jun. 2012.</t>
  </si>
  <si>
    <t>Guillermo Jiménez-Chavarro, Arthur José Vieira-Porto, Roberto Hideaki-Tsunaki. Small deep hole drilling electro discharge machining process optimization using Tahuchi Method,. Revista Facultad de Ingeniería (Rev. Fac. Ing.) - ISSN: 0121-1129 - eISSN: 2357-5328, Vol 25, No 42, 2016, martie</t>
  </si>
  <si>
    <t>Publindex(Categoría A2), Emerging Sources Citation Index, Latindex, SciELO, Redalyc, REDIB, DOAJ, Dialnet, SHERPA/RoMEO.</t>
  </si>
  <si>
    <t>Țîțu, M., Oprean, C., Grecu, D.</t>
  </si>
  <si>
    <t>Applying the Kaizen Method and the 5S Technique in the Activity of Post-Sale Services in the Knowledge-Based Organization, In: Proceedings of the International MultiConference of Engineers and Computer Scientists 2010, IAENG International Conference on Industrial Engineering (ICINDE'10), Hong Kong, registration number IMECS 2010_1256061548, ICINDE_142, pag.1863-1867, ISBN: 978-988-17012-8-2, 2010, ISI.</t>
  </si>
  <si>
    <t>G Jalu, Achievement of Quality, Productivity for Market through Kaizen Implementation in Ethiopia, Arabian Journal of Business and Management Review, 2016, 2016.</t>
  </si>
  <si>
    <t>https://scholar.google.ro/scholar?oi=bibs&amp;hl=ro&amp;authuser=2&amp;cites=11401719350732536008</t>
  </si>
  <si>
    <t>F C Filip, V Marascu-Klein, The 5S lean method as a tool of industrial management performances, http://iopscience.iop.org/1757-899X/95/1/012127, DOI: 10.1088/1757-899X/95/1/012127.</t>
  </si>
  <si>
    <t>https://www.researchgate.net/publication/283699186_The_5S_lean_method_as_a_tool_of_industrial_management_performances</t>
  </si>
  <si>
    <t>Tri Widianti, Standar Pengukuran Implementasi 5S pada Kelompok Penelitian Di Lembaga Penelitian XYZ, Conference: Seminar Nasional Technopreneurship dan Alih Teknologi, At Bogor, Volume: 1, 2016.</t>
  </si>
  <si>
    <t>https://www.researchgate.net/publication/299485754_Standar_Pengukuran_Implementasi_5S_pada_Kelompok_Penelitian_Di_Lembaga_Penelitian_XYZ</t>
  </si>
  <si>
    <t>Samuel Macharia Mwangi, Role of just-in-time in realization of an efficient supply chain management: a case study of bidco oil refineries limited, thika, Strategic Journal of Business &amp; Change Management, Vol 3, No 2 (2016), ISSN: 2312-9492</t>
  </si>
  <si>
    <t>http://www.strategicjournals.com/index.php/journal/information/authors</t>
  </si>
  <si>
    <t>Wahid Mahmud Khan, IMPLEMENTATION OF MODERN GARMENT PLANNING TOOLS &amp; TECHNIQUES IN GARMENT INDUSTRY OF BANGLADESH, International Journal of Engineering and Advanced Technology Studies, Vol.4, No.3, pp.31-44, July 2016.</t>
  </si>
  <si>
    <t>http://www.eajournals.org/wp-content/uploads/Implementation-of-Modern-Garment-Planning-Tools-Techniques-in-Garment-Industry-of-Bangladesh.pdf</t>
  </si>
  <si>
    <t>Hassan Soltani, Determination of 5-S Ordering System Effect on the Working Life Quality and Staff Efficiency in the Fars Province Gas Company, The Caspian Sea Journal, Volume 10, Issue 1, Supplement 2 (2016) 50-55, ISSN: 1578-7899, 2016</t>
  </si>
  <si>
    <t>http://www.csjonline.org/CSJ/2016/Supp2/50-55.pdf</t>
  </si>
  <si>
    <t>Gordian S. Bwemelo, IMPROVING PUBLIC SERVICE DELIVERY IN TANZANIA THROUGH KAIZEN: A REVIEW OF EMPIRICAL EVIDENCE, Business Education Journal, Vol 1, No 2, ISSN: 1821-7834, 2016</t>
  </si>
  <si>
    <t>http://cbe.ac.tz/bej/index.php/bej/article/view/83</t>
  </si>
  <si>
    <t>Gajendra Singh, Rajkumar Bansal, Manoj Gupta, STUDY ABOUT WORKING AND TYPES OF 3D
PRINTING AND ITS APPLICATIONS, 3rd International Conference on recent trends in engineering science and management, ISBN: 978-81-932074-4-4, India, 2016</t>
  </si>
  <si>
    <t>http://data.conferenceworld.in/ICRTESM3/P1122-1130.pdf</t>
  </si>
  <si>
    <t>Gajendra Singh, Manoj Gupta, DISTRIBUTED DENIAL-OF-SERVICE, Conference on recent trends in engineering science and management, ISBN: 978-81-932074-4-4, India, 2016.</t>
  </si>
  <si>
    <t>http://data.conferenceworld.in/ICRTESM3/P1131-1139.pdf</t>
  </si>
  <si>
    <t>Himanshu Shakyawal, Arun Verma, Durgesh Singh, COMPUTER INTEGRATED MANUFACTURING CIM
IMPLEMENTATION FOR DEVELOPED AND
DEVELOPING COUNTRIES, Conference on recent trends in engineering science and management, ISBN: 978-81-932074-4-4, India, 2016.</t>
  </si>
  <si>
    <t>http://data.conferenceworld.in/ICRTESM3/P549-555.pdf</t>
  </si>
  <si>
    <t>ISBN 978-981-4656-01-6 (alk. paper), HD31.C424 2015, 658--dc23; http://www.worldscientific.com/worldscibooks/10.1142/9494#t=toc; http://www.worldscientific.com/worldscibooks/10.1142/9494; DOI: 10.1142/9789814656023_0038</t>
  </si>
  <si>
    <t>pag. 349-354; 5 pagini</t>
  </si>
  <si>
    <t>Tehnologia montajului</t>
  </si>
  <si>
    <t>Bădescu Mircea</t>
  </si>
  <si>
    <t>978-606-12-1359-7</t>
  </si>
  <si>
    <t xml:space="preserve">Analiza structurală a materialelor metalice </t>
  </si>
  <si>
    <t>Editura Universității ”Lucian Blaga” din Sibiu</t>
  </si>
  <si>
    <t>978-606-12-1389-4</t>
  </si>
  <si>
    <t xml:space="preserve">Managementul financiar al firmei: management al valorii. Ediţia a 2-a. </t>
  </si>
  <si>
    <t>Butănescu-Volanin Remus</t>
  </si>
  <si>
    <t>Editura Universităţii „Lucian Blaga” Sibiu</t>
  </si>
  <si>
    <t>ISBN- 978-606-12-1409-9</t>
  </si>
  <si>
    <t>Managementul deşeurilor solide. Ed. 2</t>
  </si>
  <si>
    <t>Universitatii Lucian Blaga Sibiu</t>
  </si>
  <si>
    <t>978-606-12-1377-1</t>
  </si>
  <si>
    <t>Contabilitate pentru ingineri</t>
  </si>
  <si>
    <t>SBN 978-606-12-1407-5</t>
  </si>
  <si>
    <t xml:space="preserve">Aparate de măsură şi control în industria gazelor naturale </t>
  </si>
  <si>
    <t xml:space="preserve">Stoica Augustin; Gligor Alina Maria; Feier Doru-Alin; </t>
  </si>
  <si>
    <t>ISBN 978-606-12-1304-7</t>
  </si>
  <si>
    <t>Ghidul antreprenorului</t>
  </si>
  <si>
    <t>ISBN 978-606- 12-1406- 8</t>
  </si>
  <si>
    <t xml:space="preserve">Transportul şi comprimarea gazelor naturale </t>
  </si>
  <si>
    <t>Universităţii "Lucian Blaga" din Sibiu, 2016</t>
  </si>
  <si>
    <t>978-606-12-1241-5</t>
  </si>
  <si>
    <t>Facultatea de Inginerie la 40 de ani. Monografie</t>
  </si>
  <si>
    <t>Rosca, L.I.</t>
  </si>
  <si>
    <t>Universitatii "Lucian Blaga"din Sibiu</t>
  </si>
  <si>
    <t>978-606-12-1330-6</t>
  </si>
  <si>
    <t>Învățământul superior în procesul de globalizare – tendințe și educația transfrontalieră.</t>
  </si>
  <si>
    <t>Mihaela Rotaru</t>
  </si>
  <si>
    <t>ISBN 978-606-12-1376-4</t>
  </si>
  <si>
    <t>Tehnologia Constructiilor de Masini. Caiet pentru proiect. Placi.</t>
  </si>
  <si>
    <t>Rotaru Ionela Magdalena</t>
  </si>
  <si>
    <t>ULB Sibiu</t>
  </si>
  <si>
    <t>ISBN 978-606-12-1405-1</t>
  </si>
  <si>
    <t xml:space="preserve"> Aspecte legislative privind sistematizarea şi semnalizarea rutieră in România</t>
  </si>
  <si>
    <t>Tarnu L.</t>
  </si>
  <si>
    <t>978-606-12-1332-0</t>
  </si>
  <si>
    <t>Anuarul ştiinţific al lucrărilor de management din România 1990 - 2015</t>
  </si>
  <si>
    <t>Nicolescu Ovidiu, Oprean Constantin, Ogrean Claudia, Dumitraşcu Dan, Ştefănescu Camelia, Miricescu Dan</t>
  </si>
  <si>
    <t>Pro Universitaria Bucureşti, http://www.prouniversitaria.ro/carte/anuarul-stiintific-al-lucarilor-de-management-din-romania-1990-2015</t>
  </si>
  <si>
    <t>ISBN: ISSN-L 2392 – 8816</t>
  </si>
  <si>
    <t>544 pag/ 5 cap.</t>
  </si>
  <si>
    <t>Antropologia Comunicării - Universul şi Omul</t>
  </si>
  <si>
    <t>Popescu P.A.,       Ionescu A.G.,         Popescu L.G.</t>
  </si>
  <si>
    <t>Editura ASTRA Museum</t>
  </si>
  <si>
    <t>ISBN 978-606-733-157-8</t>
  </si>
  <si>
    <t>200/100</t>
  </si>
  <si>
    <t>News, challenges and trends in management of knowledge-based organizations, Proceeding of the 2nd International Scientific Conference SAMRO 14th - 16th of october 2016, Păltiniș, Sibiu</t>
  </si>
  <si>
    <t>Oprean, C., Țîțu, M.</t>
  </si>
  <si>
    <t>Editura Tehnică; http://conferences.ulbsibiu.ro/samro2016/</t>
  </si>
  <si>
    <t>ISSN 2537-3463, ISSN-L 2537-3455, ISBN 978-973-31-2390-3</t>
  </si>
  <si>
    <t>474 pagini</t>
  </si>
  <si>
    <t>IV International Conference on Modern Technologies in Industrial Engineering (ModTech 2016)</t>
  </si>
  <si>
    <t>Viorel Cohal, Lucian Lobont, Pavel Topala, Emil Oanta, Marek Placzek, Ioan Carcea, Constantin Carausu, Dumitru Nedelcu</t>
  </si>
  <si>
    <t>http://iopscience.iop.org/volume/1757-899X/145</t>
  </si>
  <si>
    <t>ISBN: 978-1-5108-2912-1, ISSN: 1757-8981</t>
  </si>
  <si>
    <t xml:space="preserve"> Beju Livia Dana, Brindasu Paul Dan</t>
  </si>
  <si>
    <t>A Coupled Eulerian Lagrangian Finite Element Model of Drilling Titanium and Aluminium Alloys, Ali Mohamed Abdelhafeez, Sein Leung Soo, David Aspinwall, Anthony Dowson and Dick Arnold
Journal: SAE International Journal of Aerospace, 2016, Volume 9, Number 1, Page 198
DOI: 10.4271/2016-01-2126</t>
  </si>
  <si>
    <t>Springer Citation</t>
  </si>
  <si>
    <t xml:space="preserve"> Beju Livia Dana, Brindasu Paul Dan, Onita Gabriel</t>
  </si>
  <si>
    <t>Grinding Tungsten Carbide Usedfor Manufacturing Gun Drills</t>
  </si>
  <si>
    <t xml:space="preserve"> Investigation of Grinding Wheel Wear U
sing
a
White 
Chromatic Sensor
by
Andrew McDonald, Investigation of Grinding Wheel Wear Using a White Chromatic Sensor</t>
  </si>
  <si>
    <t>Google scholar</t>
  </si>
  <si>
    <t xml:space="preserve">1. Sorin Borza, Razvan Serbu, Bogdan Marza, </t>
  </si>
  <si>
    <t>Bio-Eco-Analysis for Risk Factors using GIS Software, International Journal of Computers, Communications &amp; Control (IJCCC) 8(2):304-311 ■ April 2013, DOI: 10.15837/ijccc.2013.2.310</t>
  </si>
  <si>
    <t>R., Serbu, AN APPROACH TO SELF-AND CO-REGULATION OF ELECTRONIC COMMERCE IN BUILDING TRUST OVER THE INTERNET, Bulletin of Taras Shevchenko National University of Kyiv. Economics, 2016; 10(187): 18-20 
ISSN: 1728-3817 (general), 1728-2667 (print version), 2079-908X (electronic version)</t>
  </si>
  <si>
    <t>http://bulletin-econom.univ.kiev.ua/abstracted-indexed</t>
  </si>
  <si>
    <t>Petrescu, Valentin; Borza, Sorin</t>
  </si>
  <si>
    <t>G Nagîț, M Boca, MI Rîpanu- SURFACE ROUGHNESS IN LASER BEAM CONTOUR CUTTING.Nonconventional Technologies Review / Revista de Tehnologii Neconventionale, Vol. 20 Issue 3, p25-29, 2016</t>
  </si>
  <si>
    <t>http://eds.a.ebscohost.com/abstract?site=eds&amp;scope=site&amp;jrnl=23598646&amp;AN=119104412&amp;h=%2bp5hpzPrc8LZgFGPQehFjWi2wastBsWBDSaPbZ0K1%2blfICl0mBgGY1DHBFm3MNKa4Wg1ZP6Xi2ktml5EefGh4w%3d%3d&amp;crl=c&amp;resultLocal=ErrCrlNoResults&amp;resultNs=Ehost&amp;crlhashurl=login.aspx%3fdirect%3dtrue%26profile%3dehost%26scope%3dsite%26authtype%3dcrawler%26jrnl%3d23598646%26AN%3d119104412</t>
  </si>
  <si>
    <t>Influence of laser cutting speed on surfaces roughness at mild steel machining</t>
  </si>
  <si>
    <t>D Cauneac, G NagÎt, M Boca, MI Rîpanu, SURFACE ROUGHNESS IN LASER BEAM CONTOUR CUTTING. Nonconventional Technologies Review / Revista de Tehnologii Neconventionale, Vol. 20 Issue 3, p25-29, 2016</t>
  </si>
  <si>
    <t xml:space="preserve">http://search.proquest.com/docview/1831180370?pq-origsite=gscholar   </t>
  </si>
  <si>
    <t xml:space="preserve">Oprean, C. ; Brumar, CI ; Kifor, CV; Fabian, RD; Barbat, BE </t>
  </si>
  <si>
    <t xml:space="preserve">POST-INDUSTRIAL QUALITY FOR SUSTAINABLE DEVELOPMENT; 1st International Conference on Quality and Innovation in Engineering and Management (QIEM) Location: Cluj Napoca, ROMANIA Date: MAR 17-19, 2011 </t>
  </si>
  <si>
    <t>Dragomir, M,  Pop, G., Dragomir, D., ISO 9001 FROM THE 2008 TO THE 2015 VERSION. UNDERSTANDING THE CHANGES TO GAIN PERSPECTIVE. 5th Review of Management and Economic Engineering International Management Conference; ISSN: 2247-8639; Sep. 2016</t>
  </si>
  <si>
    <t>http://apps.webofknowledge.com.am.e-nformation.ro/full_record.do?product=WOS&amp;search_mode=CitingArticles&amp;qid=10&amp;SID=X2MNM2NODxWl9Cjyukf&amp;page=1&amp;doc=1</t>
  </si>
  <si>
    <t>Negulescu, S.C., Kifor, C.V., Oprean, C.</t>
  </si>
  <si>
    <t>Ant colony solving multiple constrains problem: Vehicle route allocation.  International Journal of Computers, Communications and Control, 3 (4), pp. 366-373; 2008</t>
  </si>
  <si>
    <t>Yan, L.-P. Hu, W.-B., Wang, H., Qiu, Z.-Y.,  Dynamic real-time algorithm for multi-intersection route selection in urban traffic networks .Journal of Software 
Volume 27, Issue 9, 1 September 2016, Pages 2199-2217</t>
  </si>
  <si>
    <t>https://www-scopus-com.am.e-nformation.ro/record/display.uri?eid=2-s2.0-84985931289&amp;origin=resultslist&amp;sort=plf-f&amp;src=s&amp;citedAuthorId=36543953200&amp;imp=t&amp;sid=E728E6A5A72B68792E8B82B8F3B3715D.wsnAw8kcdt7IPYLO0V48gA%3a570&amp;sot=cite&amp;sdt=cite&amp;cluster=scopubyr%2c%222016%22%2ct&amp;sl=0&amp;relpos=0&amp;citeCnt=0&amp;searchTerm=</t>
  </si>
  <si>
    <t>Oprean, C., Kifor, C.V., Negulescu, S.C., Candea, C., Oprean, L., Oprean, C., Kifor, S</t>
  </si>
  <si>
    <t>Ecollaborativedecisions - A DSS for academic environment. (2009) World Academy of Science, Engineering and Technology, 39, pp. 173-179. (2009) World Academy of Science, Engineering and Technology, 39, pp. 173-179</t>
  </si>
  <si>
    <t>Candea, C., Filip F.G., Towards intelligent collaborative decision support platforms , Studies in Informatics and Control Volume 25, Issue 2, 2016, Pages 143-152</t>
  </si>
  <si>
    <t>https://www-scopus-com.am.e-nformation.ro/record/display.uri?eid=2-s2.0-85012981922&amp;origin=resultslist&amp;sort=plf-f&amp;src=s&amp;citedAuthorId=36543953200&amp;imp=t&amp;sid=E728E6A5A72B68792E8B82B8F3B3715D.wsnAw8kcdt7IPYLO0V48gA%3a570&amp;sot=cite&amp;sdt=cite&amp;cluster=scopubyr%2c%222016%22%2ct&amp;sl=0&amp;relpos=2&amp;citeCnt=0&amp;searchTerm=</t>
  </si>
  <si>
    <t>C Oprean, CV Kifor, O Suciu, C Alexe</t>
  </si>
  <si>
    <t>Managementul integrat al calitatii. Editura ULBSibiu, 2005</t>
  </si>
  <si>
    <t xml:space="preserve">Mihai-Victor, Zerbes; Lucian-Ionel, Cioca. The modelling of the improving environmental aspects process and of the associated impacts in industrial organizations. Calitatea, suppl. Supplement of Quality-Access to Success: Acces la Success; Bucharest18.S1 (Jan 2017): 196-201. </t>
  </si>
  <si>
    <t>https://scholar.google.ro/scholar?oi=bibs&amp;hl=ro&amp;cites=14837594291669221043&amp;as_sdt=5&amp;as_ylo=2017&amp;as_yhi=2017</t>
  </si>
  <si>
    <t>Constantin Oprean, Claudiu V Kifor, Sorin C Negulescu, Boldur E Bărbat</t>
  </si>
  <si>
    <t>Paradigm shift in engineering education More time is needed, Procedia-Social and Behavioral Sciences, Elsevier, 3580-3585, 2010.</t>
  </si>
  <si>
    <t>GM Bubou, IT Offor, AS Bappa, Why research-informed teaching in engineering education? A review of the evidence, European Journal of Engineering Education, Taylor and Francis, 2016.</t>
  </si>
  <si>
    <t>https://scholar.google.ro/scholar?oi=bibs&amp;hl=ro&amp;cites=14559888166010882394&amp;as_sdt=5&amp;as_ylo=2016&amp;as_yhi=2016</t>
  </si>
  <si>
    <t xml:space="preserve">I Usman, EFFECT OF QUALITY IMPROVEMENT ENGINEER WORKS BY CERTIFICATION IN THE REGIONAL DISTRICT ECONOMY: CASE STUDY IN EAST LUWU DISTRICT,  Qualitative and Quantitative Research Review, ISSN 2462-1978, 2016 </t>
  </si>
  <si>
    <t>Sorin C Negulescu, Constantin Oprean, Claudiu V Kifor</t>
  </si>
  <si>
    <t>Elitist ant system for route allocation problem, Proceedings of the 8th conference on Applied Informatics and Communications, Greece: World Scientific and Engineering Academy and Society, pag. 62-67, 2008.</t>
  </si>
  <si>
    <t>A Prakasam, N Savarimuthu, Metaheuristic algorithms and probabilistic behaviour: a comprehensive analysis of Ant Colony Optimization and its variants, Artificial Intelligence Review, Springer,  Volume 45, Issue 1, pp 97–130, 2016.</t>
  </si>
  <si>
    <t>https://scholar.google.ro/scholar?as_ylo=2016&amp;hl=ro&amp;as_sdt=2005&amp;cites=9281840411067837449&amp;scipsc=</t>
  </si>
  <si>
    <t>MHJ Flurl, Kollaborative Modellierung und simulationsgestützte Evaluierung trassenbasierter Infrastrukturbauwerke, mediatum.ub.tum.de, 2016</t>
  </si>
  <si>
    <t xml:space="preserve">C Oprean, CV Kifor, SC Negulescu, BE Bărbat </t>
  </si>
  <si>
    <t>Innovating engineering education, to face the knowledge society. Proc. of the Balkan Region Conference on Engineering and Business Education &amp; Int. Conf. on Engineering and Business Education, Sibiu, 2009</t>
  </si>
  <si>
    <t>llie Octavian, POPP, Consideration Regarding the Modeling of Knowledge of Kanban System by Implementing in Technical Academic Institutions, Applied Mechanics &amp; Materials . 2016, Vol. 841, p379-386, 2016</t>
  </si>
  <si>
    <t>https://scholar.google.ro/scholar?oi=bibs&amp;hl=ro&amp;cites=4283622508589906914&amp;as_sdt=5&amp;as_ylo=2016&amp;as_yhi=2016</t>
  </si>
  <si>
    <t>C Oprean, CV Kifor, SC Negulescu, C Candea, L Oprean, S Kifor</t>
  </si>
  <si>
    <t>FG Filip, CB Zamfirescu, C Ciurea, Computer-Supported Collaborative Decision-Making, Springer, Computer-Supported Collaborative Decision-Making, 2017</t>
  </si>
  <si>
    <t>https://scholar.google.ro/scholar?oi=bibs&amp;hl=ro&amp;cites=8725056239917561768&amp;as_sdt=5&amp;as_ylo=2016&amp;as_yhi=2016</t>
  </si>
  <si>
    <t xml:space="preserve">Paraschivescu, Andrei Octavian. Risk Management and Quality Management an Integrate Approach. Economy Transdisciplinarity Cognition; Bacau19.1): 55-61, Vol. 19,  Issue 1/2016  </t>
  </si>
  <si>
    <t>https://scholar.google.ro/scholar?oi=bibs&amp;hl=ro&amp;cites=13789425759739694170&amp;as_sdt=5&amp;as_ylo=2016&amp;as_yhi=2016</t>
  </si>
  <si>
    <t>Constantin Oprean, Claudiu Claudiu Kifor, Boldur E Barbat, Adrian Brasoveanu, Ralf D Fabian</t>
  </si>
  <si>
    <t>Bounded Rationality in Computer Science Curricula, Int'l Conf. Frontiers in Education: CS and CE |  FECS' 2010</t>
  </si>
  <si>
    <t>S Hase, Self-determined Learning (heutagogy): Where Have We Come Since 2000? 2006</t>
  </si>
  <si>
    <t>https://scholar.google.ro/scholar?oi=bibs&amp;hl=ro&amp;cites=4483246249925122047&amp;as_sdt=5&amp;as_ylo=2016&amp;as_yhi=2016</t>
  </si>
  <si>
    <t>Maria Virginia IUGA, Claudiu Vasile KIFOR</t>
  </si>
  <si>
    <t>Lean Manufacturing and its Transfer to Non-Japanese Organizations.Quality-access to success, Vol. 15, No. 139, 2014</t>
  </si>
  <si>
    <t>ЕН Дырина, Разработка методики внедрения инструментов бережливого производства, 2016</t>
  </si>
  <si>
    <t>https://scholar.google.ro/scholar?oi=bibs&amp;hl=ro&amp;cites=15511438880903548588&amp;as_sdt=5&amp;as_ylo=2016&amp;as_yhi=2016</t>
  </si>
  <si>
    <t>Constantin Oprean, Claudiu Vasile Kifor, Lucian Ionel Cioca</t>
  </si>
  <si>
    <t>Quality improvement in higher education institutions, Proceedings of the IETEC, 2011</t>
  </si>
  <si>
    <t xml:space="preserve">B CIOBANII, CM COSTEIU, DISCREPANŢA DINTRE CERINŢELE LOCULUI DE MUNCA ŞI NIVELUL CUNOŞTINŢELOR ACUMULATE ÎN TIMPUL STUDIILOR.Review of Management &amp; Economic Engineering . 2016, Vol. 15 Issue 3, p504-511. 8p. </t>
  </si>
  <si>
    <t>https://scholar.google.ro/scholar?oi=bibs&amp;hl=ro&amp;cites=8816225115654801544&amp;as_sdt=5&amp;as_ylo=2016&amp;as_yhi=2016</t>
  </si>
  <si>
    <t>Claudiu Kifor, Nicolae Tudor</t>
  </si>
  <si>
    <t>Quality system for production software as tool for monitoring and improving organization KPIs, International Journal of Computers Communications &amp; Control, Vol 8, nr. 2, 2013</t>
  </si>
  <si>
    <t>V Nicolae, LM Ionescu, N Belu, ȘL Elena, V Nicolae, LM Ionescu, N Belu, ȘL Elena, CONAT 2016 International Congress of Automotive and Transport Engineering pp 635-642, 2016</t>
  </si>
  <si>
    <t>https://scholar.google.ro/scholar?oi=bibs&amp;hl=ro&amp;cites=7557084146729827332&amp;as_sdt=5&amp;as_ylo=2016&amp;as_yhi=2016</t>
  </si>
  <si>
    <t>Valentin GRECU, Bogdan Marius CHILIBAN, Claudiu-Vasile KIFOR, Constantin OPREAN,</t>
  </si>
  <si>
    <t>An ict system for decisional support în university management. Proceedings of the ICEBE conference, 2013</t>
  </si>
  <si>
    <t>Juli Ratnawati, Kusni Ingsih, and Imam Nuryanto, THE IMPLEMENTATION OF KAIZEN PHILOSOPHY TO IMPROVE INDUSTRIAL PRODUCTIVITY: A CASE STUDY OF ISO MANUFACTURING COMPANIES IN INDONESIA, I J A B E R, Vol. 14, No. 2 (2016): 1343-1357.</t>
  </si>
  <si>
    <t>http://serialsjournals.com/serialjournalmanager/pdf/1462443410.pdf</t>
  </si>
  <si>
    <t>G. Vijayakumar, Y. Robinson, IMPACTS OF LEAN TOOLS AND TECHNIQUES FOR IMPROVING
MANUFACTURING PERFORMANCE IN GARMENT MANUFACTURING SCENARIO: A CASE STUDY,  International Journal of Advanced Engineering Technology, E-ISSN 0976-3945, Vol. VII/Issue II/April-June,2016/251-260.</t>
  </si>
  <si>
    <t>http://www.technicaljournalsonline.com/ijeat/VOL%20VII/IJAET%20VOL%20VII%20ISSUE%20II%20APRIL%20JUNE%202016/20167246.pdf</t>
  </si>
  <si>
    <t>Marinescu Simona Ioana, Țîțu, M.</t>
  </si>
  <si>
    <t>Aspects Regarding The Possibility To Use “Neural Networks” In The Selection Of The “R &amp; D” Strategy In The “Nonconventional Technologies” Field, ACTA Universitatis Cibiniensis. Volume 67, Issue 1, Pages 179–184, ISSN (Online) 1583-7149, DOI: https://doi.org/10.1515/aucts-2015-0086, September 2015</t>
  </si>
  <si>
    <t>Simona-Ioana, Marinescu; Silvia, Curteanu, CONTRIBUTIONS REGARDING THE DEFINITION OF THE TERM NEURAL NETWORK VS. NEURONAL NETWORK APPLICABLE IN THE ORGANIZATIONAL MANAGEMENT, Revista de Tehnologii Neconventionale20.3(Sep 2016): 59-64.</t>
  </si>
  <si>
    <t>http://search.proquest.com/openview/c421f5639b5504b8506dc84faf960ac3/1?pq-origsite=gscholar&amp;cbl=366251</t>
  </si>
  <si>
    <t>Țîțu, M., Răulea Andreea, Țîțu, Ș.</t>
  </si>
  <si>
    <t>CONTINUOUS QUALITY IMPROVEMENT
IN MODERN ORGANIZATIONS TROUGH KAIZEN MANAGEMENT, 9th Research/Expert Conference with International Participations ”QUALITY 2015“, Neum, B&amp;H, June 10 – 13, 2015</t>
  </si>
  <si>
    <t>Ang Wei Shan, Mohd Fauzi Ahmad and Nik Hisyamudin Muhd Nor,The Mediating Effect of Kaizen between Total Quality Management (TQM) and Business Performance, IOP Conference Series: Materials Science and Engineering, Volume 160, Number 1, http://dx.doi.org/10.1088/1757-899X/160/1/012012</t>
  </si>
  <si>
    <t>http://iopscience.iop.org/article/10.1088/1757-899X/160/1/012012/meta</t>
  </si>
  <si>
    <t xml:space="preserve">Ţîţu, M., Pîrnău, C., Pîrnău, M., </t>
  </si>
  <si>
    <t xml:space="preserve">Creativity, education and quality for sustainable development, the real support for the innovative cluster’s european network, 8th Research/Expert Conference with International Participations “Quality” 2013, NEUM, B&amp;H, June 06 - 08 2013, June 2013, pag. 19-24, 2013. </t>
  </si>
  <si>
    <t>Claudiu PIRNAU, Mihai Alexandru BOTEZATU, Iuliu Stefan GRIGORESCU, DATABASES ROLE CORRELATED WITH KNOWLEDGE TRANSFER BETWEEN ENTITIES OF A CLUSTER, “Mircea cel Batran” Naval Academy Scientific Bulletin, Volume XIX – 2016 – Issue 1</t>
  </si>
  <si>
    <t>https://www.anmb.ro/buletinstiintific/buletine/2016_Issue1/FCS/476-483.pdf</t>
  </si>
  <si>
    <t xml:space="preserve">Oprean, C., Ţîţu, M. </t>
  </si>
  <si>
    <t>Managementul calităţii în economia şi organizaţia bazate pe cunoştinţe, Editura AGIR, ISBN 978-973-720-167-6, 409 pagini, București, 2008.</t>
  </si>
  <si>
    <t>Șerban Anca, Teză doctorat: NEW CHALLENGES FOR HUMAN RESOURCE MANAGEMENT
 IN ROMANIAN BASED ORGANIZATIONS, Sibiu, 2016</t>
  </si>
  <si>
    <t>http://doctorate.ulbsibiu.ro/obj/documents/SerbanAnca-Tezadedoctorat-Rezumatengleza.pdf</t>
  </si>
  <si>
    <t>Dumitru Aurelia, Budică, A.B., Motoi Alina Georgiana, Managerial-Systemic Profile of a Tourism Company, Polish Journal of Management Studies, 13(2), 36-45, 2016.</t>
  </si>
  <si>
    <t>https://ideas.repec.org/a/pcz/journl/v13y2016i2p35-46.html</t>
  </si>
  <si>
    <t xml:space="preserve">Diana ŁYJAK, Krzysztof EJSMONT, SMALL GROUP ACTIVITIES AS A METHOD OF SOLVING PROBLEMS WITHIN COMPANY – EXAMPLES, 2016.
</t>
  </si>
  <si>
    <t>https://scholar.google.ro/citations?view_op=view_citation&amp;hl=ro&amp;user=dPlXcdMAAAAJ&amp;cstart=200&amp;pagesize=100&amp;sortby=pubdate&amp;authuser=2&amp;citation_for_view=dPlXcdMAAAAJ:rCNdntzdTkkC</t>
  </si>
  <si>
    <t>Managementul strategic şi al dezvoltării durabile în organizaţia bazată pe cunoştinţe, Editura AGIR, București, 2011.</t>
  </si>
  <si>
    <t>Bran Florina, Popa Daniela, Ioan Ildiko, NON-FORMAL EDUCATION FOR SUSTAINABLE DEVELOPMENT, USV Annals of Economics &amp; Public Administration . 2016, Vol. 16 Issue 1, p24-29. 6p.</t>
  </si>
  <si>
    <t>https://scholar.google.ro/scholar?oi=bibs&amp;hl=ro&amp;cites=15967418665909842564</t>
  </si>
  <si>
    <t>Țîțu, M., Oprean, C., Oprean Cristina</t>
  </si>
  <si>
    <t>Managementul strategic,  Editura ULBS, Sibiu, 2002</t>
  </si>
  <si>
    <t>Țîțu, M., Oprean, C., Răulea Andreea</t>
  </si>
  <si>
    <t>Measuring service quality in tourism industry, Al XIII-lea Simpozion Internaţional de Management, SIM 2015.</t>
  </si>
  <si>
    <t>Karpova, G. A., Khoreva, L. V., Suraeva, M. O., Kosyakova, I. V., Maslentseva, N. Y., Organizational model of the congress and exhibition cluster in the field of business travel, Gokkusagi LTD. STI., ISSN: 1306-3030.</t>
  </si>
  <si>
    <t>http://elar.rsvpu.ru/handle/123456789/15273</t>
  </si>
  <si>
    <t>Nanu, D., Nanu, A., Ţîţu, M.</t>
  </si>
  <si>
    <t>Perspectives of the Dimensional Processing through Electric Erosion Processing, ICNCT 2005 International Conference Bucureşti, ISSN 1454-3087, 6 pag., 2005.</t>
  </si>
  <si>
    <t>VALAKI, Janak B.; RATHOD, Pravin P. Investigating Feasibility Through Performance Analysis of Green Dielectrics for Sustainable Electric Discharge Machining. Materials and Manufacturing Processes, 2016, 31.4: 541-549.</t>
  </si>
  <si>
    <t>https://scholar.google.ro/scholar?oi=bibs&amp;hl=ro&amp;authuser=2&amp;cites=9856168380577658415&amp;as_sdt=5&amp;as_ylo=2016&amp;as_yhi=2016</t>
  </si>
  <si>
    <t>Janak B. Valakia, Pravin P. Rathodc, C.D. Sankhavara, Investigations on technical feasibility of Jatropha curcas oil based bio dielectric fluid for sustainable electric discharge machining (EDM), Journal of Manufacturing Processes, Volume 22, April 2016, Pages 151–160, http://dx.doi.org/10.1016/j.jmapro.2016.03.004.</t>
  </si>
  <si>
    <t>http://www.sciencedirect.com/science/article/pii/S1526612516300068</t>
  </si>
  <si>
    <t>Oprean, C., Ţîţu, M., Oprean Camelia</t>
  </si>
  <si>
    <t>Studii de caz în managementul strategic, Editura Universităţii Lucian Blaga din Sibiu, ISBN 973-651-560-5, 300 pagini, Sibiu, 2004.</t>
  </si>
  <si>
    <t>Nanu, D., Toma, E., Ţîţu, M.</t>
  </si>
  <si>
    <t>Some aspects of microcontrollers aplications in switched mode power supply for the pulse generator of electroerosion machines, Nonconventional Technologies Review, B+ CNCSIS Grade, No. 4, pag. 39-43, ISSN 1454-3087, 2010.</t>
  </si>
  <si>
    <t>Toma, E., Simion Carmen, THE IMPROVEMENT OF EDM PULSE GENERATOR PERFORMANCES BY USE OF THE NEWS SILICON-CARBIDE MOS TRANSISTORS, Revista de Tehnologii Neconventionale20.1 (Mar 2016): 28-35.</t>
  </si>
  <si>
    <t>http://search.proquest.com/openview/1ef6f821bdfe079eb8a65d9ec47a591d/1?pq-origsite=gscholar&amp;cbl=366251</t>
  </si>
  <si>
    <t>Dobrotă, D., Țîțu, M., Dobriță, F., Petrescu, V.</t>
  </si>
  <si>
    <t xml:space="preserve">The Analysis of Homogeneity of the Chemical Composition in Castings Made of Aluminum Alloy, REV.CHIM.(Bucharest), 67, No. 3, 2016
</t>
  </si>
  <si>
    <t>CLAUDIU BABIS, AUGUSTIN SEMENESCU, OANA ROXANA CHIVU, ZOIA APOSTOLESCU, VALENTIN PETRESCU, GABRIEL IACOBESCU, Environmental Impact in Case of Fillet Welds Rehabilitation for Welded Bridges, REV.CHIM.(Bucharest), 67, No. 4, 2016.</t>
  </si>
  <si>
    <t>http://www.revistadechimie.ro/pdf/BABIS%20C%209%2016.pdf</t>
  </si>
  <si>
    <t>AUGUSTIN SEMENESCU, OANA ROXANA CHIVU, CLAUDIU BABIS, ZOIA APOSTOLESCU, VALENTIN PETRESCU, GEORGE BALAN, Formation Mechanism Emissions in Case of Reconditioning by Welding in the Automotive Industry Cranckshafts, REV.CHIM.(Bucharest), 67, No. 4, 2016.</t>
  </si>
  <si>
    <t>http://www.revistadechimie.ro/pdf/SEMENESCU%20A%207%2016.pdf</t>
  </si>
  <si>
    <t>VIRGIL GEAMAN, MIHAI ALIN POP , IRINEL RADOMIR, TIBOR BEDO, BOGDAN FLOREA, AUGUSTIN SEMENESCU, OANA ROXANA CHIVU, MINODORA PASARE, MARIA ALINA GLIGOR, Lubrication of High Speed Ball-Bearings Using Polymer Additives, REV.CHIM.(Bucharest), 67, No. 11, 2016.</t>
  </si>
  <si>
    <t>http://www.revistadechimie.ro/pdf/GEAMAN%20V%2011%2016.pdf</t>
  </si>
  <si>
    <t>Dobrotă, D., Dobriță, F., Petrescu, V., Țîțu, M.</t>
  </si>
  <si>
    <t>The Analysis of the Homogeneity of Chemical Composition in Castings Made of Bronze with Tin, REV.CHIM.(Bucharest), 67, No. 4, 2016</t>
  </si>
  <si>
    <t>Turbină hidroelectrică desfăşurată liniar pe firul apelor curgătoare, Hotărârea OSIM nr. 4 / 339 din 29.11.2016</t>
  </si>
  <si>
    <t>Ţîţu, M., Oprean, C., Mărginean, I., Moldovan, Al., Bogorin-Predescu, A.</t>
  </si>
  <si>
    <t>14.11.2011</t>
  </si>
  <si>
    <t>Ioan Bondrea</t>
  </si>
  <si>
    <t>ACTA Universitatis Cibiniensis
Technical Series Vol. LXVIII</t>
  </si>
  <si>
    <t>Degruyter, Ebsco, proquest</t>
  </si>
  <si>
    <t>Editor sef</t>
  </si>
  <si>
    <t>http://www.mdpi.com/journal/sustainability</t>
  </si>
  <si>
    <t>Web of Science; Scopus (Elsevier)</t>
  </si>
  <si>
    <t>Guest editor</t>
  </si>
  <si>
    <t>Kifor Vasile Claudiu</t>
  </si>
  <si>
    <t>International Journal of Quality Assurance in Engineering and Technology Education</t>
  </si>
  <si>
    <t>http://www.igi-global.com/journal/international-journal-quality-assurance-engineering/41026</t>
  </si>
  <si>
    <t>Cabell's Directories
DBLP, Google Scholar, INSPEC, JournalTOCs, 
MediaFinder</t>
  </si>
  <si>
    <t>Editor</t>
  </si>
  <si>
    <t>Mihail Aurel Țîțu</t>
  </si>
  <si>
    <t>www.revtn.ro</t>
  </si>
  <si>
    <t xml:space="preserve"> Copernicus; ProQuest; EBSCO, Google Scholar, Research Gate, B+</t>
  </si>
  <si>
    <t>4 editir asiciati; 1 editor sef</t>
  </si>
  <si>
    <t>Editor Șef</t>
  </si>
  <si>
    <t>JEEECCS - Journal of Electrical Engineering, Electronics, Control and Computer Science</t>
  </si>
  <si>
    <t>http://jeeeccs.net</t>
  </si>
  <si>
    <t xml:space="preserve"> Google Scholar, Research Gate</t>
  </si>
  <si>
    <t>23 editori</t>
  </si>
  <si>
    <t>Editor executiv</t>
  </si>
  <si>
    <t>Management of Sustainable Development</t>
  </si>
  <si>
    <t>http://www.cedc.ro/pages/english/conference-and-journal/msd-journal/editorial-board.php</t>
  </si>
  <si>
    <t>Baidu Scholar
Cabell's Directory
CEJSH (The Central European Journal of Social Sciences and Humanities)
Celdes
CNKI Scholar (China National Knowledge Infrastructure)
CNPIEC
EBSCO (relevant databases)
EBSCO Discovery Service
EconBiz
ECONIS
Genamics JournalSeek
GeoArchive
Google Scholar
Index Copernicus
J-Gate
JournalTOCs
KESLI-NDSL (Korean National Discovery for Science Leaders)
Naviga (Softweco)
Primo Central (ExLibris)
ProQuest (relevant databases)
ReadCube
Research Papers in Economics (RePEc)
ResearchGate
Sherpa/RoMEO
Summon (Serials Solutions/ProQuest)
TDOne (TDNet)
Ulrich's Periodicals Directory/ulrichsweb
WanFang Data
WorldCat (OCLC)</t>
  </si>
  <si>
    <t>6 editori</t>
  </si>
  <si>
    <t>Beju Livia Dana</t>
  </si>
  <si>
    <t>"Conference on Mechanical Engineering Technologies and Applications“-COMETa 2016</t>
  </si>
  <si>
    <t>http://www.cometa.rs.ba/index2.php#</t>
  </si>
  <si>
    <t>ICPR-AEM 2016</t>
  </si>
  <si>
    <t>http://icpr-aem.com/utcn_icpr-aem/committees/index.html</t>
  </si>
  <si>
    <t>Membru comitet stiintific</t>
  </si>
  <si>
    <t xml:space="preserve">
The 7th INTERNATIONAL CONFERENCE
on
The 7th INTERNATIONAL CONFERENCE Information  Science  and  Information  Literacy</t>
  </si>
  <si>
    <t>http://bcu.ulbsibiu.ro/conference2016/</t>
  </si>
  <si>
    <t>INTERNATIONAL CONFERENCE ON COMPUTING AND SOLUTIONS IN MANUFACTURING ENGINEERING - CoSME'16</t>
  </si>
  <si>
    <t>http://www.unitbv.ro/cosme16/en/scope.html</t>
  </si>
  <si>
    <t>THE KNOWLEDGE-BASED ORGANIZATION</t>
  </si>
  <si>
    <t>http://www.actrus.ro/sesiuni/KBO_2016/Program_KBO_2016.docx</t>
  </si>
  <si>
    <t>Moldovan, L. Training Outcome Evaluation Model, Procedia Technology, Volume 22, pp. 1184-1190, doi:10.1016/j.protcy.2016.01.166 , (2016).</t>
  </si>
  <si>
    <t>Cioca, M., Cioca, L.I.</t>
  </si>
  <si>
    <t>Decision Support Systems used in Disaster Management. In Book edited by: Chiang S. Jao, Publisher: INTECH, ISBN 978-953-7619-64-0, 2010</t>
  </si>
  <si>
    <t>Web Technologies and Multi-criterion Analysis used in Enterprise Integration Studies in Informatics and Control, vol. 20, no.2, 2011, pp. 129-134</t>
  </si>
  <si>
    <t>Cioca, L.I., Ivascu, L., Rada, E.C. (University of Trento), Torretta, (Insubria University), V., Ionescu, G.</t>
  </si>
  <si>
    <t>Sustainable development and technological impact on CO2 reducing conditions in Romania. Sustainability 7 (2), 1637–1650, 2015</t>
  </si>
  <si>
    <t>Le Hoang Son; Louati, Amal, Modeling municipal solid waste collection: A generalized vehicle routing model with multiple transfer stations, gather sites and inhomogeneous vehicles in time windows, WASTE MANAGEMENT   Volume: 52   Pages: 34-49   Published: JUN 2016</t>
  </si>
  <si>
    <t>http://apps.webofknowledge.com/summary.do?product=WOS&amp;parentProduct=WOS&amp;search_mode=NonSelfCitingTCA&amp;parentQid=1&amp;qid=5&amp;SID=Q1xNfeNnR9m4AWCa9T3&amp;&amp;page=1</t>
  </si>
  <si>
    <t>Vincenzo Torretta (Insubria University), Elena Rada (University of Trento), Marco Ragazzi (University of Ttrento), Ettorre Trulli (Universiti Of Trento), Aura Istrate, LucianCioca</t>
  </si>
  <si>
    <t>Treatment and disposal of tyres: Two EU approaches. A review, WASTE MANAGEMENT   Volume: 45   Special Issue: SI   Pages: 152-160   Published: NOV 2015</t>
  </si>
  <si>
    <r>
      <t>4</t>
    </r>
    <r>
      <rPr>
        <vertAlign val="superscript"/>
        <sz val="10"/>
        <color indexed="8"/>
        <rFont val="Arial Narrow"/>
        <family val="2"/>
      </rPr>
      <t>th</t>
    </r>
    <r>
      <rPr>
        <sz val="10"/>
        <color indexed="8"/>
        <rFont val="Arial Narrow"/>
        <family val="2"/>
      </rPr>
      <t> World Conference on Information Systems and Technologies ( WorldCist'16), (BRAZIL, 2016)</t>
    </r>
  </si>
  <si>
    <t>http://www.aisti.eu/worldcist16/index.php/committees/</t>
  </si>
  <si>
    <r>
      <t>6</t>
    </r>
    <r>
      <rPr>
        <vertAlign val="superscript"/>
        <sz val="10"/>
        <color indexed="8"/>
        <rFont val="Arial Narrow"/>
        <family val="2"/>
      </rPr>
      <t>th</t>
    </r>
    <r>
      <rPr>
        <sz val="10"/>
        <color indexed="8"/>
        <rFont val="Arial Narrow"/>
        <family val="2"/>
      </rPr>
      <t> International Conference on Computers Communications and Control, (IEEE-ICCCC) (ROMANIA, 2016)</t>
    </r>
  </si>
  <si>
    <t>http://univagora.ro/ro/icccc2016/committees/</t>
  </si>
  <si>
    <t>membru IPC/Organizator sesiune speciala "Decision support systems"</t>
  </si>
  <si>
    <t>COFARU NICOLAE FLORIN</t>
  </si>
  <si>
    <t>COMPUTING AND SOLUTIONS IN MANUFACTURING ENGINEERING</t>
  </si>
  <si>
    <t>NOIEMBRIE</t>
  </si>
  <si>
    <t>MEMBRU</t>
  </si>
  <si>
    <t>SPA 2016, Sustainability Performance nternational Conference on Computational Science and Its Applications
Beijing (China), July 4-7 2016</t>
  </si>
  <si>
    <t>July 4-7</t>
  </si>
  <si>
    <t>http://francescoscorza.wixsite.com/spa2016/committee</t>
  </si>
  <si>
    <t xml:space="preserve">SYMECH 2016 - Durability and Reliability of Mechanical Systems, Runcu – Gorj 
</t>
  </si>
  <si>
    <t>http://www.utgjiu.ro/cercetare/fdsm/Symposium/SYMECH2016/Comitet%20stiintific.html</t>
  </si>
  <si>
    <t>membru în comitetul științific</t>
  </si>
  <si>
    <t>http://www.revtn.ro/editorial-board.htm</t>
  </si>
  <si>
    <t>Danut Dumitrascu</t>
  </si>
  <si>
    <t>The 2nd International Scientific Conference SAMRO 2016 "News, challenges and trends in management of knowledge-based organizations", Paltinis, Romania</t>
  </si>
  <si>
    <t>http://conferences.ulbsibiu.ro/samro2016/</t>
  </si>
  <si>
    <t>secretar stiintific</t>
  </si>
  <si>
    <t>Revista Academica Science Journal</t>
  </si>
  <si>
    <t>http://academica.udcantemir.ro/?page_id=9</t>
  </si>
  <si>
    <t>membru in comitetul stiintific</t>
  </si>
  <si>
    <t>Revista de Management si Inginerie Economica</t>
  </si>
  <si>
    <t>Kifor C.V.</t>
  </si>
  <si>
    <t>The 8th International Conference on Engineering and Business Education, Ostfold University College, Fredrikstad, Norway</t>
  </si>
  <si>
    <t>Feb</t>
  </si>
  <si>
    <t xml:space="preserve">http://www.icebe.net </t>
  </si>
  <si>
    <t xml:space="preserve">The 7th International conference on knowledge science, engineering and management, Passau, Germany,5 - 7 October, 2014 
</t>
  </si>
  <si>
    <t xml:space="preserve">http://ksem2016.org </t>
  </si>
  <si>
    <t xml:space="preserve">International conference on production research and 4th international conference on quality and innovation in engineering and management, Cluj Napoca, 25 – 30 July, 2016 </t>
  </si>
  <si>
    <t xml:space="preserve">http://icpr-aem.com </t>
  </si>
  <si>
    <t>Membru in comitetul stiintific</t>
  </si>
  <si>
    <t xml:space="preserve">Revista academiei forțelor terestre </t>
  </si>
  <si>
    <t>http://www.armyacademy.ro/</t>
  </si>
  <si>
    <t>BULETINUL STIINTIFIC al Academieie fortelor terestre</t>
  </si>
  <si>
    <t>ACTA Universitatis Cibiniensis. Technical Series</t>
  </si>
  <si>
    <t>http://www.degruyter.com/view/j/aucts?rskey=fcV8kA&amp;result=4</t>
  </si>
  <si>
    <t>The 21st international conference: Knowledge based organization, Sibiu</t>
  </si>
  <si>
    <t>http://conference.armyacademy.ro/</t>
  </si>
  <si>
    <t xml:space="preserve">Lobonț Lucian </t>
  </si>
  <si>
    <t>11th International Conference "Environmental Legislation, Safety Engineering and Disaster Management" ELSEDIMA 2016</t>
  </si>
  <si>
    <t>elsedima.conference.ubb.ro</t>
  </si>
  <si>
    <t>http://www.revtn.ro/index.htm</t>
  </si>
  <si>
    <t>Dan Paul Stefanescu</t>
  </si>
  <si>
    <t>International Scientific and Technical Conference and Exhibition DRILLING-OIL-GAS AGH 2016, Krakow, Poland</t>
  </si>
  <si>
    <t>http://50lat.wnig.agh.edu.pl/konferencja-jubileuszowa/komitet-naukowy/</t>
  </si>
  <si>
    <t>Mihail Aurel ȚÎȚU</t>
  </si>
  <si>
    <t>6th International Conference RESEARCH AND DEVELOPMENT IN MECHANICAL INDUSTRY, RaDMI 2016, SERBIA</t>
  </si>
  <si>
    <t xml:space="preserve">http://www.radmi.org;   (Există și leaflet Call For Papers pdf) </t>
  </si>
  <si>
    <t>Membru in Scientific Committee</t>
  </si>
  <si>
    <t>6th International Conference ECONOMICS AND MANAGEMENT- BASED ON NEW TECHNOLOGIES,  EMoNT 2016 SERBIA</t>
  </si>
  <si>
    <t>http://emont.info/?reqp=1&amp;reqr=;  http://www.conference.city/conference.php?e_id=88006;  (Există și leaflet Call For Papers pdf)</t>
  </si>
  <si>
    <t>Philosophy Study</t>
  </si>
  <si>
    <t>http://www.davidpublisher.com/index.php/Home/Journal/detail?journalid=44&amp;jx=ps&amp;cont=editorial</t>
  </si>
  <si>
    <t>Membru in Editorial Board</t>
  </si>
  <si>
    <t>Nonconventional Technologies Review, Revista de Tehnologii Neconvenționale</t>
  </si>
  <si>
    <t>Membru în Advisory Scientific Board</t>
  </si>
  <si>
    <t>Revista de Management comparat internațional</t>
  </si>
  <si>
    <t>http://www.rmci.ase.ro</t>
  </si>
  <si>
    <t>Membru în Editorial Board</t>
  </si>
  <si>
    <t>INNOVATIVE MANUFACTURING ENGINEERING INTERNATIONAL CONFERENCE, IManE 2016 International Conference, Sept 23-25, 2016, Greece</t>
  </si>
  <si>
    <t>http://2016.imane.ro/conference-committees/</t>
  </si>
  <si>
    <t>International MultiConference of Engineers and Computer Scientists 2016, IMECS 2016, ICINDE 2016</t>
  </si>
  <si>
    <t>http://www.iaeng.org/IMECS2016/ICINDE2016.html</t>
  </si>
  <si>
    <t>ICINDE Conference Co-Chairs and Committee Members</t>
  </si>
  <si>
    <t>8th International Conference on Innovations, Recent Trends and Challenges in Mechatronics, Mechanical Engineering and New High – Tech Products Development.</t>
  </si>
  <si>
    <t>http://incdmtm.ro/mecahitech2016/comitetul-international-al-conferintei/</t>
  </si>
  <si>
    <t>International Programme Committee</t>
  </si>
  <si>
    <t>Bucharest, Romania 8-9 September 2016, MECANITECH 2016</t>
  </si>
  <si>
    <t>PRO INVENT 2016</t>
  </si>
  <si>
    <t>http://proinvent.utcluj.ro/premii.php; http://proinvent.utcluj.ro/cataloage/Pro_Invent_2016.pdf</t>
  </si>
  <si>
    <t>Membru în Juriul Internațional</t>
  </si>
  <si>
    <t>EURO INVENT 2016</t>
  </si>
  <si>
    <t>http://www.euroinvent.org/Report_Euroinvent_2016.pdf; http://www.euroinvent.org/committees/jury/</t>
  </si>
  <si>
    <t>Conferinta INVENTICA 2016</t>
  </si>
  <si>
    <t>http://ini.tuiasi.ro/conferinta/</t>
  </si>
  <si>
    <t>Membru în International Scientific Committee</t>
  </si>
  <si>
    <t>INVENTICA  2016</t>
  </si>
  <si>
    <t>http://www.inventica.org.ro/inventica2016/salon.html</t>
  </si>
  <si>
    <t>Review of General Management</t>
  </si>
  <si>
    <t>http://www.managementgeneral.ro</t>
  </si>
  <si>
    <t>Membru în Scientific Board</t>
  </si>
  <si>
    <t>CADET INOVA 2016</t>
  </si>
  <si>
    <t>http://cadetinova.ro/index.php/ro/organizare/juriu</t>
  </si>
  <si>
    <t>Buletin Științific CADET INOVA</t>
  </si>
  <si>
    <t>http://cadetinova.ro/index.php/ro/organizare/comitet-stiintific-de-recenzare</t>
  </si>
  <si>
    <t xml:space="preserve">Membru în Comitetul științific de recenzare a lucrărilor științifice publicate </t>
  </si>
  <si>
    <t>THE KNOWLEDGE – BASED ORGANIZATION, The 22nd INTERNATIONAL SCIENTIFIC CONFERENCE, KBO 2016</t>
  </si>
  <si>
    <t>http://true1.armyacademy.ro/commitee1.html; http://conference.armyacademy.ro; http://www.armyacademy.ro</t>
  </si>
  <si>
    <t>Revista Calitatea acces la succes / Quality Review - acces to succes</t>
  </si>
  <si>
    <t>http://www.srac.ro/calitatea/; http://www.srac.ro/calitatea/colegiul_stiintific.html</t>
  </si>
  <si>
    <t>Membru in Colegiul Științific / Editorial Advisory Board</t>
  </si>
  <si>
    <t>http://www.cedc.ro/pages/english/conference-and-journal/msd-journal/editorial-board.php;   https://www.degruyter.com/view/j/msd</t>
  </si>
  <si>
    <t>ModTech 2016</t>
  </si>
  <si>
    <t>http://modtech.ro/conference/conference-committees.php</t>
  </si>
  <si>
    <t>Modern Technologies in Industrial Engineering - Modtech 2017</t>
  </si>
  <si>
    <t>http://modtech.ro/conference</t>
  </si>
  <si>
    <t>The 16th International Conference on Computational Science and Its Applications (ICCSA 2016)</t>
  </si>
  <si>
    <t>http://2016.iccsa.org/workshops</t>
  </si>
  <si>
    <t>Organizator principal pentru sectiunea: Sustainvability Performance Assessment: models, approaches and applications toward interdisciplinarity and integrated solutions.</t>
  </si>
  <si>
    <t>Kifor Claudiu</t>
  </si>
  <si>
    <t xml:space="preserve">ModTech 2016, 4th International Conference
Modern Technologies in Industrial Engineering </t>
  </si>
  <si>
    <t xml:space="preserve">http://modtech.ro/index.php </t>
  </si>
  <si>
    <t>Lobontț Lucian</t>
  </si>
  <si>
    <t>http://modtech.ro/index.php</t>
  </si>
  <si>
    <t>Miricescu D.</t>
  </si>
  <si>
    <r>
      <t>5</t>
    </r>
    <r>
      <rPr>
        <vertAlign val="superscript"/>
        <sz val="10"/>
        <color indexed="8"/>
        <rFont val="Arial Narrow"/>
        <family val="2"/>
      </rPr>
      <t>th</t>
    </r>
    <r>
      <rPr>
        <sz val="10"/>
        <color indexed="8"/>
        <rFont val="Arial Narrow"/>
        <family val="2"/>
      </rPr>
      <t xml:space="preserve"> Review of Management and Economic Engineering Management Conference (RMEE), 22 – 24 September 2016</t>
    </r>
  </si>
  <si>
    <t>http://conference.rmee.org/wp-content/uploads/RMEE_2016_Papers_Sections.pdf</t>
  </si>
  <si>
    <t>membru, chair in "Crisis Management Solutions" - Section 2</t>
  </si>
  <si>
    <t>AAPG European Regional Conference and Exhibition 2016</t>
  </si>
  <si>
    <t>https://europeevents.aapg.org/ehome/bucharest2016/ConferenceCommittees/</t>
  </si>
  <si>
    <t>ModTech 2016 International Conference</t>
  </si>
  <si>
    <t>http://modtech.ro/conference/ModTech2016_Presentation.php</t>
  </si>
  <si>
    <t>document anexat</t>
  </si>
  <si>
    <t>membru cu rol de coordonare a legaturii cu şcoli din invăţământul preuniversitar (Şcoala Gimnazială ”Nicolae Iorga” din Sibiu)</t>
  </si>
  <si>
    <t>program eveniment</t>
  </si>
  <si>
    <t>FOIDAS ION</t>
  </si>
  <si>
    <t>“How to Predict Reservoir Performance with Subsurface Uncertainty at Multiple Scales”</t>
  </si>
  <si>
    <t>http://www.spe.org/sections/?139</t>
  </si>
  <si>
    <t>Rehabilitation mature gas fields</t>
  </si>
  <si>
    <t>Innovation Labs</t>
  </si>
  <si>
    <t>http://www.innovationlabs.ro/whoweare/</t>
  </si>
  <si>
    <t>organizator principal</t>
  </si>
  <si>
    <t>martie-mai</t>
  </si>
  <si>
    <t>Noaptea Cercetătorilor 2016</t>
  </si>
  <si>
    <t>http://cercetare.ulbsibiu.ro/ProgramNC2016.docx</t>
  </si>
  <si>
    <t>Conferința Multidisciplinara Internaționala "Universul şi Omul", Sibiu, 28 octombrie 2016</t>
  </si>
  <si>
    <t>http://ispri.ro/wp-content/uploads/2016/11/AGENDA-1.pdf; http://ispri.ro/conferinta-multidisciplinara-internationala-antropologia-comunicarii-universul-si-omul-universitatea-lucian-blaga-din-sibiu-28-octombrie-2016/</t>
  </si>
  <si>
    <t>http://ispri.ro/wp-content/uploads/2016/11/AGENDA-1.pdf,  http://ispri.ro/conferinta-multidisciplinara-internationala-antropologia-comunicarii-universul-si-omul-universitatea-lucian-blaga-din-sibiu-28-octombrie-2016/</t>
  </si>
  <si>
    <t>Noaptea cercetătorilor</t>
  </si>
  <si>
    <t>2nd International Scientific Conference SAMRO „News, callenges and trends in anagement of knowledge-based organizations” 14 – 16 october 2016</t>
  </si>
  <si>
    <t>membru, chair in "SMEs, entrepreneurship, innovation, social entreprise and cluster" section</t>
  </si>
  <si>
    <t>13th Edition of WEC Central &amp; Eastern Europe Regional Energy Forum - FOREN 2016</t>
  </si>
  <si>
    <t>http://www.cnr-cme.ro/foren2016/panelists.html</t>
  </si>
  <si>
    <t>The 13th WEC CENTRAL &amp; EASTERN EUROPE REGIONAL ENERGY FORUM - FOREN 2016 </t>
  </si>
  <si>
    <t>https://www.scopus.com/record/display.uri?eid=2-s2.0-84960901736&amp;origin=resultslist&amp;sort=plf-f&amp;cite=2-s2.0-84885692104&amp;src=s&amp;imp=t&amp;sid=197ED46683924548BF78C190F793B096.wsnAw8kcdt7IPYLO0V48gA%3a2330&amp;sot=cite&amp;sdt=a&amp;sl=0&amp;relpos=1&amp;citeCnt=0&amp;searchTerm=</t>
  </si>
  <si>
    <t>Ivascu L., Cioca L.-I., Rus S. </t>
  </si>
  <si>
    <t>Sustainable development influence on the competitive advantage of companies, Proceedings of the 27th International Business Information Management Association Conference - Innovation Management and Education Excellence Vision 2020: From Regional Development Sustainability to Global Economic Growth, IBIMA 2016, , pp. 510-517.</t>
  </si>
  <si>
    <t>Rus, S., Mocan, M., Draghici, A., Ivascu, L., Crisis effects on banking system management in Romania, Proceedings of the 28th International Business Information Management Association Conference - Vision 2020: Innovation Management, Development Sustainability, and Competitive Economic Growth
pp. 1910-1916, 2016</t>
  </si>
  <si>
    <t>https://www.scopus.com/record/display.uri?eid=2-s2.0-85013881307&amp;origin=resultslist&amp;sort=plf-f&amp;cite=2-s2.0-84984619732&amp;src=s&amp;imp=t&amp;sid=197ED46683924548BF78C190F793B096.wsnAw8kcdt7IPYLO0V48gA%3a2860&amp;sot=cite&amp;sdt=a&amp;sl=0&amp;relpos=0&amp;citeCnt=0&amp;searchTerm=</t>
  </si>
  <si>
    <t>Babut G.B., Moraru R.I., Cioca L.I. </t>
  </si>
  <si>
    <t>Operational categorization and classification of the malevolent acts for their integration in the risk assessment process of the major accidents, (2015) Quality - Access to Success, 16 (147) , pp. 85-91.</t>
  </si>
  <si>
    <t>Băbuţ, G.B., Moraru, R.I., Risk management of major accidents generated by malevolent acts, Quality - Access to Success 17 (152), pp. 99-109, 2016</t>
  </si>
  <si>
    <t>https://www.scopus.com/record/display.uri?eid=2-s2.0-84974710178&amp;origin=resultslist&amp;sort=plf-f&amp;cite=2-s2.0-84938680409&amp;src=s&amp;imp=t&amp;sid=197ED46683924548BF78C190F793B096.wsnAw8kcdt7IPYLO0V48gA%3a3050&amp;sot=cite&amp;sdt=a&amp;sl=0&amp;relpos=0&amp;citeCnt=0&amp;searchTerm=</t>
  </si>
  <si>
    <t>Belu R. (Drexel University), Chiou R. (Drexel University), Tseng T.-L. (University of Texas at El Paso), Cioca L. </t>
  </si>
  <si>
    <t>Advancing sustainable engineering practice through education and undergraduate research projects, ASME International Mechanical Engineering Congress and Exposition, Proceedings (IMECE)
Volume 5, 2014
ASME 2014 International Mechanical Engineering Congress and Exposition, IMECE 2014; Montreal; Canada; 14 November 2014 through 20 November 2014; Code 111737</t>
  </si>
  <si>
    <t>Ciriminna, R., Meneguzzo, F., Pecoraino, M., Pagliaro, M., Rethinking solar energy education on the dawn of the solar economy, Renewable and Sustainable Energy Reviews
63, pp. 13-18, 2016</t>
  </si>
  <si>
    <t>https://www.scopus.com/record/display.uri?eid=2-s2.0-84969988992&amp;origin=resultslist&amp;sort=plf-f&amp;cite=2-s2.0-84926392146&amp;src=s&amp;imp=t&amp;sid=197ED46683924548BF78C190F793B096.wsnAw8kcdt7IPYLO0V48gA%3a3230&amp;sot=cite&amp;sdt=a&amp;sl=0&amp;relpos=0&amp;citeCnt=1&amp;searchTerm=</t>
  </si>
  <si>
    <t>Cioca L.I., Stelea M.P., Moraru R.I. </t>
  </si>
  <si>
    <t>Occupational safety and health risk assessment in Romanian surface gas extraction facilities </t>
  </si>
  <si>
    <t>Gligor, A., Petrescu, V., Deac, C., Bibu, M., Determining the explosion risk level and the explosion hazard area for a group of natural gas wells, IOP Conference Series: Materials Science and Engineering
161 (1), 012089, 2016</t>
  </si>
  <si>
    <t>https://www.scopus.com/record/display.uri?eid=2-s2.0-85012978113&amp;origin=resultslist&amp;sort=plf-f&amp;cite=2-s2.0-84946412924&amp;src=s&amp;imp=t&amp;sid=197ED46683924548BF78C190F793B096.wsnAw8kcdt7IPYLO0V48gA%3a3730&amp;sot=cite&amp;sdt=a&amp;sl=0&amp;relpos=0&amp;citeCnt=0&amp;searchTerm=</t>
  </si>
  <si>
    <t>Cioca M., Cioca L.-I., Cioranu C., Gifu D.</t>
  </si>
  <si>
    <t>Extracting features from the on-line news for making templates used in the process of educating the next generation of politicians, (2013) New Educational Review, 32 (2) , pp. 275-287</t>
  </si>
  <si>
    <r>
      <t xml:space="preserve">Institutia: The Norwegian Association of Local and Regional Authorities (KS) - Norvegia OSLO.  Denumirea temei:  Implementation Research for Universitary (Bachelor) Programme in Climate Change Adaptation. Rezultat realizat: Introducerea in Planul de invatamant al Specializarii Ingineria si Protectia Mediului in Industrie (IPMI), Facultatea de Inginerie, ULBS, a disciplinei "Adaptarea la schimbarile climatice" incepand cu anul universitar 2016-2017. În cadrul primei serii a cursului universitar desfasurat in smestrul I, anul universitar 2016-2017,  la Facultatea de Inginerie, ULBS  au fost instruiti studentii din anul 3 specializarea IPMI. Evaluarea actiunii: Ca urmare a rezultatelor pozitive ale actiunii se propune mentinerea disciplinei "Adaptarea la schimbarile climatice" in Planul de Invatamant al specializarii IPMI si confirmarea acesteia prin re-evaluarea ARACIS a specializarii IPMI. Link: </t>
    </r>
    <r>
      <rPr>
        <u/>
        <sz val="10"/>
        <rFont val="Arial Narrow"/>
        <family val="2"/>
      </rPr>
      <t>https://caleaverde.ro/activitati/</t>
    </r>
    <r>
      <rPr>
        <sz val="10"/>
        <rFont val="Arial Narrow"/>
        <family val="2"/>
      </rPr>
      <t xml:space="preserve"> (Activitatea 1.1.1.6. Realizarea unui modul universitar pentru studentii din Universitatea Lucian Blaga din Sibiu privind adaptarea la schimbarile climatice) Institutia: Sogn og Fjordane University College, Norvegia - SOGNDAL.  Denumirea temei: Implementation of an Post-universitary or Master Programme in Climate Change Adaptation. Rezultat realizat: Elaborarea si implementarea unui curs postuniversitar intitulat  "Adaptarea la schimbarile climatice"  pentru specialistii din insitutiile si autoritatile publice si sectoarele vulnerabile/companii. În cadrul primei serii a cursului postuniversitar de 40 de ore, desfasurat in perioada noiembrie 2016- ianuarie 2017 la Facultatea de Inginerie, ULBS, au fost instruiti un numar de 35 de specialisti. Evaluarea actiunii: Ca urmare a rezultatelor pozitive ale procesului de instruire si evaluare, 35 de specialisti au primit certificate de abslovire a cursului postuniversitar "Adaptarea la schimbarile climatice" emise de Facultatea de Inginerie, ULBS.  Link: https://caleaverde.ro/activitati/ (Activitatea  1.1.1.7. Realizarea unui curs postuniversitar pentru îmbunataţirea cunoştinţelor si crearea a minim 20 de  specialişti privind adaptarea la schimbari climatice) Institutia: The Norwegian Association of Local and Regional Authorities (KS) - Norvegia OSLO.  Denumirea temei: Improving training university students on reducing vulnerabilities to climate change. Rezultat realizat: Imbunataţirea instruirii universitare a studentilor cu privire la reducerea vulnerabilitatilor la schimbari climatice. Evaluarea actiunii: Ca urmare a rezultatelor pozitive ale actiunii s-a aprobat finantarea prin EEA Grants a unei noi instruiri "Internship in Norway 13-24 March 2017", cu un program extins, in mai multe municipalitati din Norvegia (Oslo , Tromsø, Lillehammer, Arendal), pentru 10 studenti si un cadru didactic de la Facultatea de Inginerie ULBS. Link: https://caleaverde.ro/activitati/ (Activitatea  1.1.1.5. Imbunataţirea instruirii universitare a studentilor cu privire la reducerea vulnerabilitatilor la schimbari climatice – internship in Norvegia)</t>
    </r>
  </si>
  <si>
    <t>10-19 aprilie 2016</t>
  </si>
  <si>
    <t>Bogdan-Constaint Pîrvu</t>
  </si>
  <si>
    <t>German Research Center for Artificial Intelligence - DFKI, cercetator oaspete pe diverse teme comune de cercetare</t>
  </si>
  <si>
    <t>01.01.2016 - 31.12.2016</t>
  </si>
  <si>
    <t>SAVESCU R.</t>
  </si>
  <si>
    <t>Horus Development Finance / Ghana</t>
  </si>
  <si>
    <t>Frankfut School of Finance and Management, Germania / Agriculture and Rural Finance</t>
  </si>
  <si>
    <t>17-22 July 2016</t>
  </si>
  <si>
    <t>Frankfut School of Finance and Management, Germania / Agriculture Finance Goodbee</t>
  </si>
  <si>
    <t>May-June 2016</t>
  </si>
  <si>
    <t>Frankfut School of Finance and Management, Germania / Agriculture Finance Tajikistan</t>
  </si>
  <si>
    <t>AGH Polonia - Natural Gas Production Engineering /Natural Gas Engineering</t>
  </si>
  <si>
    <t>Salonul Mondial de Invenții de la Geneva, Prezentarea în fața Juriului Internațional a invenției: "AUTOMOBIL ELECTRIC PERSONAL INDIVIDUAL" A 2015 00552. Recunoașteri primite la Festivitatea de Premiere:  Medalia de AUR cu Felicitările Juriului Internațional,  Premiul Special din partea delegațiiei oficiale a  Republicii Moldova, Medalia de AUR AGEPI din partea delegației Republicii Modova; (Medaliile și Premiile speciale de acordă de Juriul Internațional în urma unor punctaje obținute în urma concursului de inventică derulat); http://www.inventions-geneva.ch/en/; http://www.inventions-geneva.ch/en/ si aici a se vedea si filmul 2016</t>
  </si>
  <si>
    <t>13-17 aprilie 2016</t>
  </si>
  <si>
    <r>
      <t>ISSN</t>
    </r>
    <r>
      <rPr>
        <sz val="10"/>
        <color indexed="8"/>
        <rFont val="Arial Narrow"/>
        <family val="2"/>
      </rPr>
      <t>: 0268-3768 (print version) ISSN: 1433-3015 (electronic version)</t>
    </r>
  </si>
  <si>
    <t>Departament</t>
  </si>
  <si>
    <t>Sl/lect</t>
  </si>
  <si>
    <t>Procedia Computer Science, 20th Conference on Medical Image Understanding and Analysis, MIUA 2016, 6-8 July, 2016, Loughborough, UK</t>
  </si>
</sst>
</file>

<file path=xl/styles.xml><?xml version="1.0" encoding="utf-8"?>
<styleSheet xmlns="http://schemas.openxmlformats.org/spreadsheetml/2006/main">
  <numFmts count="3">
    <numFmt numFmtId="164" formatCode="[$-F800]dddd\,\ mmmm\ dd\,\ yyyy"/>
    <numFmt numFmtId="165" formatCode="0;[Red]0"/>
    <numFmt numFmtId="166" formatCode="0.00;[Red]0.00"/>
  </numFmts>
  <fonts count="75">
    <font>
      <sz val="11"/>
      <color theme="1"/>
      <name val="Calibri"/>
      <family val="2"/>
      <scheme val="minor"/>
    </font>
    <font>
      <sz val="10"/>
      <name val="Arial Narrow"/>
      <family val="2"/>
    </font>
    <font>
      <sz val="10"/>
      <name val="Arial Narrow"/>
      <family val="2"/>
    </font>
    <font>
      <b/>
      <sz val="10"/>
      <name val="Arial Narrow"/>
      <family val="2"/>
    </font>
    <font>
      <u/>
      <sz val="10"/>
      <name val="Arial Narrow"/>
      <family val="2"/>
    </font>
    <font>
      <b/>
      <sz val="12"/>
      <name val="Arial Narrow"/>
      <family val="2"/>
    </font>
    <font>
      <b/>
      <sz val="10"/>
      <color indexed="8"/>
      <name val="Arial Narrow"/>
      <family val="2"/>
    </font>
    <font>
      <b/>
      <sz val="12"/>
      <color indexed="8"/>
      <name val="Arial Narrow"/>
      <family val="2"/>
    </font>
    <font>
      <b/>
      <sz val="12"/>
      <color indexed="10"/>
      <name val="Arial Narrow"/>
      <family val="2"/>
    </font>
    <font>
      <b/>
      <sz val="11"/>
      <color indexed="8"/>
      <name val="Calibri"/>
      <family val="2"/>
    </font>
    <font>
      <sz val="10"/>
      <color indexed="8"/>
      <name val="Arial Narrow"/>
      <family val="2"/>
    </font>
    <font>
      <b/>
      <sz val="10"/>
      <color indexed="8"/>
      <name val="Arial Narrow"/>
      <family val="2"/>
    </font>
    <font>
      <b/>
      <sz val="12"/>
      <color indexed="8"/>
      <name val="Arial Narrow"/>
      <family val="2"/>
    </font>
    <font>
      <b/>
      <sz val="12"/>
      <color indexed="8"/>
      <name val="Arial Narrow"/>
      <family val="2"/>
    </font>
    <font>
      <sz val="10"/>
      <color indexed="8"/>
      <name val="Arial Narrow"/>
      <family val="2"/>
    </font>
    <font>
      <b/>
      <sz val="10"/>
      <color indexed="8"/>
      <name val="Arial Narrow"/>
      <family val="2"/>
    </font>
    <font>
      <b/>
      <sz val="10"/>
      <color indexed="8"/>
      <name val="Calibri"/>
      <family val="2"/>
    </font>
    <font>
      <b/>
      <sz val="9"/>
      <color indexed="8"/>
      <name val="Calibri"/>
      <family val="2"/>
    </font>
    <font>
      <b/>
      <sz val="11"/>
      <name val="Calibri"/>
      <family val="2"/>
    </font>
    <font>
      <b/>
      <sz val="12"/>
      <color indexed="10"/>
      <name val="Arial Narrow"/>
      <family val="2"/>
    </font>
    <font>
      <sz val="10"/>
      <color indexed="12"/>
      <name val="Arial Narrow"/>
      <family val="2"/>
    </font>
    <font>
      <sz val="8"/>
      <name val="Calibri"/>
      <family val="2"/>
    </font>
    <font>
      <sz val="11"/>
      <name val="Calibri"/>
      <family val="2"/>
    </font>
    <font>
      <sz val="10"/>
      <name val="Arial"/>
      <family val="2"/>
    </font>
    <font>
      <sz val="11"/>
      <name val="Calibri"/>
      <family val="2"/>
    </font>
    <font>
      <sz val="10"/>
      <name val="Arial Narrow"/>
      <family val="2"/>
      <charset val="238"/>
    </font>
    <font>
      <u/>
      <sz val="10"/>
      <name val="Arial"/>
      <family val="2"/>
    </font>
    <font>
      <u/>
      <sz val="10"/>
      <color indexed="39"/>
      <name val="Arial Narrow"/>
      <family val="2"/>
    </font>
    <font>
      <sz val="10"/>
      <color indexed="8"/>
      <name val="Arial Narrow"/>
      <family val="2"/>
      <charset val="238"/>
    </font>
    <font>
      <sz val="11"/>
      <name val="Arial Narrow"/>
      <family val="2"/>
    </font>
    <font>
      <sz val="11"/>
      <name val="Arial Narrow"/>
      <family val="2"/>
      <charset val="238"/>
    </font>
    <font>
      <u/>
      <sz val="11"/>
      <name val="Calibri"/>
      <family val="2"/>
    </font>
    <font>
      <sz val="10"/>
      <color indexed="63"/>
      <name val="Arial Narrow"/>
      <family val="2"/>
    </font>
    <font>
      <sz val="10"/>
      <color indexed="8"/>
      <name val="Arial Narrow"/>
      <family val="2"/>
    </font>
    <font>
      <b/>
      <sz val="10"/>
      <color indexed="8"/>
      <name val="Arial Narrow"/>
      <family val="2"/>
    </font>
    <font>
      <sz val="10"/>
      <color indexed="8"/>
      <name val="Arial Narrow"/>
      <family val="2"/>
    </font>
    <font>
      <u/>
      <sz val="10"/>
      <color indexed="39"/>
      <name val="Arial Narrow"/>
      <family val="2"/>
    </font>
    <font>
      <sz val="11"/>
      <name val="Calibri"/>
      <family val="2"/>
      <charset val="238"/>
    </font>
    <font>
      <sz val="10"/>
      <color indexed="63"/>
      <name val="Arial Narrow"/>
      <family val="2"/>
    </font>
    <font>
      <sz val="10"/>
      <color indexed="63"/>
      <name val="Arial Narrow"/>
      <family val="2"/>
    </font>
    <font>
      <sz val="10"/>
      <color indexed="63"/>
      <name val="Arial Narrow"/>
      <family val="2"/>
    </font>
    <font>
      <sz val="10"/>
      <color indexed="39"/>
      <name val="Arial Narrow"/>
      <family val="2"/>
    </font>
    <font>
      <sz val="10"/>
      <color indexed="63"/>
      <name val="Arial Narrow"/>
      <family val="2"/>
    </font>
    <font>
      <u/>
      <sz val="10"/>
      <color indexed="39"/>
      <name val="Arial Narrow"/>
      <family val="2"/>
    </font>
    <font>
      <b/>
      <sz val="10"/>
      <color indexed="39"/>
      <name val="Arial Narrow"/>
      <family val="2"/>
    </font>
    <font>
      <i/>
      <sz val="10"/>
      <name val="Arial Narrow"/>
      <family val="2"/>
    </font>
    <font>
      <i/>
      <sz val="10"/>
      <color indexed="8"/>
      <name val="Arial Narrow"/>
      <family val="2"/>
    </font>
    <font>
      <vertAlign val="superscript"/>
      <sz val="10"/>
      <name val="Arial Narrow"/>
      <family val="2"/>
    </font>
    <font>
      <i/>
      <sz val="10"/>
      <color indexed="8"/>
      <name val="Arial Narrow"/>
      <family val="2"/>
    </font>
    <font>
      <i/>
      <vertAlign val="superscript"/>
      <sz val="10"/>
      <name val="Arial Narrow"/>
      <family val="2"/>
    </font>
    <font>
      <sz val="10"/>
      <color indexed="8"/>
      <name val="Calibri"/>
      <family val="2"/>
    </font>
    <font>
      <sz val="11"/>
      <color indexed="8"/>
      <name val="Arial Narrow"/>
      <family val="2"/>
    </font>
    <font>
      <sz val="10"/>
      <color indexed="63"/>
      <name val="Arial Narrow"/>
      <family val="2"/>
    </font>
    <font>
      <i/>
      <sz val="10"/>
      <color indexed="63"/>
      <name val="Arial Narrow"/>
      <family val="2"/>
    </font>
    <font>
      <u/>
      <sz val="10"/>
      <color indexed="12"/>
      <name val="Arial Narrow"/>
      <family val="2"/>
    </font>
    <font>
      <b/>
      <u/>
      <sz val="10"/>
      <name val="Arial Narrow"/>
      <family val="2"/>
    </font>
    <font>
      <b/>
      <sz val="10"/>
      <color indexed="8"/>
      <name val="Arial Narrow"/>
      <family val="2"/>
    </font>
    <font>
      <b/>
      <sz val="11"/>
      <name val="Calibri"/>
      <family val="2"/>
      <charset val="238"/>
    </font>
    <font>
      <b/>
      <sz val="10"/>
      <color indexed="63"/>
      <name val="Arial Narrow"/>
      <family val="2"/>
    </font>
    <font>
      <sz val="10"/>
      <color indexed="56"/>
      <name val="Arial Narrow"/>
      <family val="2"/>
    </font>
    <font>
      <b/>
      <vertAlign val="superscript"/>
      <sz val="10"/>
      <color indexed="63"/>
      <name val="Arial Narrow"/>
      <family val="2"/>
    </font>
    <font>
      <sz val="10"/>
      <color indexed="10"/>
      <name val="Arial Narrow"/>
      <family val="2"/>
    </font>
    <font>
      <b/>
      <sz val="10"/>
      <color indexed="8"/>
      <name val="Arial Narrow"/>
      <family val="2"/>
      <charset val="238"/>
    </font>
    <font>
      <u/>
      <sz val="10"/>
      <color indexed="39"/>
      <name val="Arial Narrow"/>
      <family val="2"/>
      <charset val="238"/>
    </font>
    <font>
      <vertAlign val="superscript"/>
      <sz val="10"/>
      <color indexed="8"/>
      <name val="Arial Narrow"/>
      <family val="2"/>
    </font>
    <font>
      <i/>
      <u/>
      <sz val="10"/>
      <color indexed="8"/>
      <name val="Arial Narrow"/>
      <family val="2"/>
    </font>
    <font>
      <sz val="10"/>
      <color indexed="23"/>
      <name val="Arial Narrow"/>
      <family val="2"/>
    </font>
    <font>
      <u/>
      <sz val="10"/>
      <color indexed="8"/>
      <name val="Arial Narrow"/>
      <family val="2"/>
    </font>
    <font>
      <i/>
      <vertAlign val="superscript"/>
      <sz val="10"/>
      <color indexed="8"/>
      <name val="Arial Narrow"/>
      <family val="2"/>
    </font>
    <font>
      <sz val="10"/>
      <color indexed="32"/>
      <name val="Arial Narrow"/>
      <family val="2"/>
    </font>
    <font>
      <i/>
      <sz val="10"/>
      <color indexed="32"/>
      <name val="Arial Narrow"/>
      <family val="2"/>
    </font>
    <font>
      <b/>
      <i/>
      <sz val="10"/>
      <color indexed="8"/>
      <name val="Arial Narrow"/>
      <family val="2"/>
    </font>
    <font>
      <b/>
      <i/>
      <vertAlign val="superscript"/>
      <sz val="10"/>
      <color indexed="8"/>
      <name val="Arial Narrow"/>
      <family val="2"/>
    </font>
    <font>
      <sz val="9"/>
      <color indexed="8"/>
      <name val="Tahoma"/>
      <family val="2"/>
    </font>
    <font>
      <u/>
      <sz val="11"/>
      <color theme="10"/>
      <name val="Calibri"/>
      <family val="2"/>
    </font>
  </fonts>
  <fills count="9">
    <fill>
      <patternFill patternType="none"/>
    </fill>
    <fill>
      <patternFill patternType="gray125"/>
    </fill>
    <fill>
      <patternFill patternType="solid">
        <fgColor indexed="43"/>
        <bgColor indexed="64"/>
      </patternFill>
    </fill>
    <fill>
      <patternFill patternType="solid">
        <fgColor indexed="51"/>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9"/>
        <bgColor indexed="9"/>
      </patternFill>
    </fill>
    <fill>
      <patternFill patternType="solid">
        <fgColor theme="6"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74" fillId="0" borderId="0" applyNumberFormat="0" applyFill="0" applyBorder="0" applyAlignment="0" applyProtection="0">
      <alignment vertical="top"/>
      <protection locked="0"/>
    </xf>
  </cellStyleXfs>
  <cellXfs count="754">
    <xf numFmtId="0" fontId="0" fillId="0" borderId="0" xfId="0"/>
    <xf numFmtId="0" fontId="10" fillId="0" borderId="0" xfId="0" applyFont="1"/>
    <xf numFmtId="0" fontId="10" fillId="0" borderId="0" xfId="0" applyFont="1" applyAlignment="1">
      <alignment wrapText="1"/>
    </xf>
    <xf numFmtId="0" fontId="11" fillId="0" borderId="0" xfId="0" applyFont="1"/>
    <xf numFmtId="0" fontId="9" fillId="0" borderId="0" xfId="0" applyFont="1"/>
    <xf numFmtId="0" fontId="11" fillId="0" borderId="0" xfId="0" applyFont="1" applyAlignment="1">
      <alignment horizontal="left" wrapText="1"/>
    </xf>
    <xf numFmtId="0" fontId="11" fillId="0" borderId="0" xfId="0" applyFont="1" applyAlignment="1">
      <alignment vertical="top" wrapText="1"/>
    </xf>
    <xf numFmtId="0" fontId="10" fillId="0" borderId="0" xfId="0" applyFont="1" applyAlignment="1">
      <alignment vertical="top" wrapText="1"/>
    </xf>
    <xf numFmtId="0" fontId="0" fillId="0" borderId="0" xfId="0" applyAlignment="1">
      <alignment wrapText="1"/>
    </xf>
    <xf numFmtId="0" fontId="11" fillId="0" borderId="0" xfId="0" applyFont="1" applyAlignment="1">
      <alignment wrapText="1"/>
    </xf>
    <xf numFmtId="0" fontId="10" fillId="0" borderId="0" xfId="0" applyFont="1" applyAlignment="1">
      <alignment horizontal="left" wrapText="1"/>
    </xf>
    <xf numFmtId="0" fontId="11" fillId="0" borderId="0" xfId="0" applyFont="1" applyBorder="1" applyAlignment="1">
      <alignment horizontal="center" wrapText="1"/>
    </xf>
    <xf numFmtId="0" fontId="12" fillId="0" borderId="0" xfId="0" applyFont="1" applyBorder="1" applyAlignment="1">
      <alignment horizontal="center" wrapText="1"/>
    </xf>
    <xf numFmtId="0" fontId="13" fillId="0" borderId="0" xfId="0" applyFont="1" applyBorder="1" applyAlignment="1">
      <alignment horizontal="center" wrapText="1"/>
    </xf>
    <xf numFmtId="0" fontId="14" fillId="0" borderId="0" xfId="0" applyFont="1" applyAlignment="1">
      <alignment vertical="top" wrapText="1"/>
    </xf>
    <xf numFmtId="0" fontId="14" fillId="0" borderId="0" xfId="0" applyFont="1"/>
    <xf numFmtId="0" fontId="14" fillId="0" borderId="0" xfId="0" applyFont="1" applyAlignment="1">
      <alignment wrapText="1"/>
    </xf>
    <xf numFmtId="0" fontId="2" fillId="0" borderId="0" xfId="0" applyFont="1" applyAlignment="1">
      <alignment wrapText="1"/>
    </xf>
    <xf numFmtId="0" fontId="3" fillId="0" borderId="0" xfId="0" applyFont="1" applyBorder="1" applyAlignment="1">
      <alignment horizontal="center" wrapText="1"/>
    </xf>
    <xf numFmtId="0" fontId="1" fillId="0" borderId="0" xfId="0" applyFont="1"/>
    <xf numFmtId="0" fontId="3" fillId="0" borderId="0" xfId="0" applyFont="1"/>
    <xf numFmtId="0" fontId="3" fillId="0" borderId="0" xfId="0" applyFont="1" applyAlignment="1">
      <alignment horizontal="left" wrapText="1"/>
    </xf>
    <xf numFmtId="0" fontId="3" fillId="0" borderId="0" xfId="0" applyFont="1" applyAlignment="1">
      <alignment vertical="top" wrapText="1"/>
    </xf>
    <xf numFmtId="0" fontId="1" fillId="0" borderId="0" xfId="0" applyFont="1" applyAlignment="1">
      <alignment vertical="top" wrapText="1"/>
    </xf>
    <xf numFmtId="0" fontId="15" fillId="0" borderId="0" xfId="0" applyFont="1" applyAlignment="1">
      <alignment horizontal="left" wrapText="1"/>
    </xf>
    <xf numFmtId="0" fontId="15" fillId="0" borderId="0" xfId="0" applyFont="1" applyAlignment="1">
      <alignment vertical="top" wrapText="1"/>
    </xf>
    <xf numFmtId="0" fontId="15" fillId="0" borderId="0" xfId="0" applyFont="1"/>
    <xf numFmtId="0" fontId="15" fillId="0" borderId="0" xfId="0" applyFont="1" applyBorder="1" applyAlignment="1">
      <alignment horizontal="center" wrapText="1"/>
    </xf>
    <xf numFmtId="0" fontId="15" fillId="0" borderId="0" xfId="0" applyFont="1" applyAlignment="1">
      <alignment wrapText="1"/>
    </xf>
    <xf numFmtId="0" fontId="16" fillId="0" borderId="0" xfId="0" applyFont="1"/>
    <xf numFmtId="0" fontId="10" fillId="0" borderId="0" xfId="0" applyFont="1" applyBorder="1" applyAlignment="1">
      <alignment vertical="top" wrapText="1"/>
    </xf>
    <xf numFmtId="0" fontId="10" fillId="0" borderId="0" xfId="0" applyFont="1" applyBorder="1" applyAlignment="1">
      <alignment horizontal="center" vertical="top" wrapText="1"/>
    </xf>
    <xf numFmtId="0" fontId="10" fillId="0" borderId="0" xfId="0" applyFont="1" applyFill="1" applyAlignment="1">
      <alignment horizontal="left" wrapText="1"/>
    </xf>
    <xf numFmtId="0" fontId="17" fillId="0" borderId="0" xfId="0" applyFont="1"/>
    <xf numFmtId="0" fontId="2" fillId="0" borderId="0" xfId="0" applyFont="1" applyAlignment="1">
      <alignment horizontal="left" wrapText="1"/>
    </xf>
    <xf numFmtId="0" fontId="9" fillId="0" borderId="0" xfId="0" applyFont="1" applyAlignment="1">
      <alignment wrapText="1"/>
    </xf>
    <xf numFmtId="2" fontId="3" fillId="0" borderId="0" xfId="0" applyNumberFormat="1" applyFont="1" applyBorder="1" applyAlignment="1">
      <alignment horizontal="center" wrapText="1"/>
    </xf>
    <xf numFmtId="2" fontId="3" fillId="0" borderId="0" xfId="0" applyNumberFormat="1" applyFont="1" applyAlignment="1">
      <alignment horizontal="left" wrapText="1"/>
    </xf>
    <xf numFmtId="2" fontId="1" fillId="0" borderId="0" xfId="0" applyNumberFormat="1" applyFont="1"/>
    <xf numFmtId="2" fontId="3" fillId="0" borderId="0" xfId="0" applyNumberFormat="1" applyFont="1"/>
    <xf numFmtId="49" fontId="3" fillId="0" borderId="0" xfId="0" applyNumberFormat="1" applyFont="1" applyBorder="1" applyAlignment="1">
      <alignment horizontal="center" wrapText="1"/>
    </xf>
    <xf numFmtId="49" fontId="3" fillId="0" borderId="0" xfId="0" applyNumberFormat="1" applyFont="1" applyAlignment="1">
      <alignment horizontal="left" wrapText="1"/>
    </xf>
    <xf numFmtId="49" fontId="3" fillId="0" borderId="0" xfId="0" applyNumberFormat="1" applyFont="1" applyAlignment="1">
      <alignment vertical="top" wrapText="1"/>
    </xf>
    <xf numFmtId="49" fontId="1" fillId="0" borderId="0" xfId="0" applyNumberFormat="1" applyFont="1" applyAlignment="1">
      <alignment vertical="top" wrapText="1"/>
    </xf>
    <xf numFmtId="49" fontId="1" fillId="0" borderId="0" xfId="0" applyNumberFormat="1" applyFont="1" applyAlignment="1">
      <alignment wrapText="1"/>
    </xf>
    <xf numFmtId="2" fontId="12" fillId="0" borderId="0" xfId="0" applyNumberFormat="1" applyFont="1" applyBorder="1" applyAlignment="1">
      <alignment horizontal="center" wrapText="1"/>
    </xf>
    <xf numFmtId="2" fontId="11" fillId="0" borderId="0" xfId="0" applyNumberFormat="1" applyFont="1" applyAlignment="1">
      <alignment horizontal="left" wrapText="1"/>
    </xf>
    <xf numFmtId="2" fontId="10" fillId="0" borderId="0" xfId="0" applyNumberFormat="1" applyFont="1" applyAlignment="1">
      <alignment wrapText="1"/>
    </xf>
    <xf numFmtId="2" fontId="2" fillId="0" borderId="0" xfId="0" applyNumberFormat="1" applyFont="1" applyAlignment="1">
      <alignment wrapText="1"/>
    </xf>
    <xf numFmtId="164" fontId="12" fillId="0" borderId="0" xfId="0" applyNumberFormat="1" applyFont="1" applyBorder="1" applyAlignment="1">
      <alignment horizontal="center" wrapText="1"/>
    </xf>
    <xf numFmtId="164" fontId="11" fillId="0" borderId="0" xfId="0" applyNumberFormat="1" applyFont="1" applyAlignment="1">
      <alignment vertical="top" wrapText="1"/>
    </xf>
    <xf numFmtId="164" fontId="10" fillId="0" borderId="0" xfId="0" applyNumberFormat="1" applyFont="1" applyAlignment="1">
      <alignment vertical="top" wrapText="1"/>
    </xf>
    <xf numFmtId="0" fontId="5" fillId="0" borderId="0" xfId="0" applyFont="1" applyBorder="1" applyAlignment="1">
      <alignment horizontal="center" wrapText="1"/>
    </xf>
    <xf numFmtId="0" fontId="18" fillId="0" borderId="0" xfId="0" applyFont="1"/>
    <xf numFmtId="166" fontId="18" fillId="0" borderId="0" xfId="0" applyNumberFormat="1" applyFont="1"/>
    <xf numFmtId="166" fontId="9" fillId="0" borderId="0" xfId="0" applyNumberFormat="1" applyFont="1"/>
    <xf numFmtId="166" fontId="0" fillId="0" borderId="0" xfId="0" applyNumberFormat="1"/>
    <xf numFmtId="165" fontId="9" fillId="0" borderId="0" xfId="0" applyNumberFormat="1" applyFont="1"/>
    <xf numFmtId="165" fontId="11" fillId="0" borderId="0" xfId="0" applyNumberFormat="1" applyFont="1" applyAlignment="1">
      <alignment horizontal="left" wrapText="1"/>
    </xf>
    <xf numFmtId="165" fontId="10" fillId="0" borderId="0" xfId="0" applyNumberFormat="1" applyFont="1"/>
    <xf numFmtId="165" fontId="11" fillId="0" borderId="0" xfId="0" applyNumberFormat="1" applyFont="1"/>
    <xf numFmtId="165" fontId="10" fillId="0" borderId="0" xfId="0" applyNumberFormat="1" applyFont="1" applyFill="1" applyAlignment="1">
      <alignment horizontal="left" wrapText="1"/>
    </xf>
    <xf numFmtId="0" fontId="10" fillId="0" borderId="0" xfId="0" applyFont="1" applyAlignment="1">
      <alignment horizontal="center"/>
    </xf>
    <xf numFmtId="0" fontId="1" fillId="2" borderId="0" xfId="0" applyFont="1" applyFill="1" applyAlignment="1"/>
    <xf numFmtId="165" fontId="1" fillId="2" borderId="0" xfId="0" applyNumberFormat="1" applyFont="1" applyFill="1" applyAlignment="1"/>
    <xf numFmtId="0" fontId="1" fillId="2" borderId="0" xfId="0" applyFont="1" applyFill="1"/>
    <xf numFmtId="0" fontId="10" fillId="2" borderId="0" xfId="0" applyFont="1" applyFill="1"/>
    <xf numFmtId="0" fontId="11" fillId="2" borderId="0" xfId="0" applyFont="1" applyFill="1"/>
    <xf numFmtId="0" fontId="10" fillId="2" borderId="0" xfId="0" applyFont="1" applyFill="1" applyAlignment="1">
      <alignment horizontal="left" wrapText="1"/>
    </xf>
    <xf numFmtId="0" fontId="9" fillId="2" borderId="0" xfId="0" applyFont="1" applyFill="1"/>
    <xf numFmtId="0" fontId="10" fillId="0" borderId="0" xfId="0" applyFont="1" applyBorder="1"/>
    <xf numFmtId="0" fontId="11" fillId="0" borderId="0" xfId="0" applyFont="1" applyBorder="1"/>
    <xf numFmtId="0" fontId="10" fillId="0" borderId="0" xfId="0" applyFont="1" applyFill="1"/>
    <xf numFmtId="0" fontId="10" fillId="0" borderId="0" xfId="0" applyFont="1" applyFill="1" applyAlignment="1">
      <alignment vertical="top" wrapText="1"/>
    </xf>
    <xf numFmtId="0" fontId="20" fillId="0" borderId="0" xfId="0" applyFont="1" applyAlignment="1">
      <alignment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1" fillId="3" borderId="3" xfId="0" applyFont="1" applyFill="1" applyBorder="1" applyAlignment="1">
      <alignment horizontal="center" vertical="center" wrapText="1"/>
    </xf>
    <xf numFmtId="166" fontId="11" fillId="3" borderId="2" xfId="0" applyNumberFormat="1" applyFont="1" applyFill="1" applyBorder="1" applyAlignment="1">
      <alignment horizontal="center" vertical="center" wrapText="1"/>
    </xf>
    <xf numFmtId="2" fontId="11" fillId="3" borderId="1" xfId="0" applyNumberFormat="1" applyFont="1" applyFill="1" applyBorder="1" applyAlignment="1">
      <alignment horizontal="center" vertical="center" wrapText="1"/>
    </xf>
    <xf numFmtId="164" fontId="11" fillId="3" borderId="1" xfId="0" applyNumberFormat="1" applyFont="1" applyFill="1" applyBorder="1" applyAlignment="1">
      <alignment horizontal="center" vertical="center" wrapText="1"/>
    </xf>
    <xf numFmtId="0" fontId="11" fillId="3" borderId="4"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4" xfId="0" applyFont="1" applyFill="1" applyBorder="1" applyAlignment="1">
      <alignment horizontal="center" vertical="center" wrapText="1"/>
    </xf>
    <xf numFmtId="49" fontId="3" fillId="3" borderId="2" xfId="0" applyNumberFormat="1" applyFont="1" applyFill="1" applyBorder="1" applyAlignment="1">
      <alignment horizontal="center" vertical="center" wrapText="1"/>
    </xf>
    <xf numFmtId="0" fontId="3" fillId="3" borderId="3" xfId="0" applyFont="1" applyFill="1" applyBorder="1" applyAlignment="1">
      <alignment horizontal="center" vertical="center" wrapText="1"/>
    </xf>
    <xf numFmtId="2" fontId="6" fillId="3" borderId="3" xfId="0" applyNumberFormat="1" applyFont="1" applyFill="1" applyBorder="1" applyAlignment="1">
      <alignment horizontal="center" vertical="center" wrapText="1"/>
    </xf>
    <xf numFmtId="2" fontId="3" fillId="3" borderId="3" xfId="0" applyNumberFormat="1" applyFont="1" applyFill="1" applyBorder="1" applyAlignment="1">
      <alignment horizontal="center" vertical="center" wrapText="1"/>
    </xf>
    <xf numFmtId="165" fontId="6" fillId="3" borderId="3" xfId="0" applyNumberFormat="1" applyFont="1" applyFill="1" applyBorder="1" applyAlignment="1">
      <alignment horizontal="center" vertical="center" wrapText="1"/>
    </xf>
    <xf numFmtId="4" fontId="11" fillId="0" borderId="0" xfId="0" applyNumberFormat="1" applyFont="1" applyAlignment="1">
      <alignment horizontal="center"/>
    </xf>
    <xf numFmtId="4" fontId="11" fillId="0" borderId="0" xfId="0" applyNumberFormat="1" applyFont="1" applyBorder="1" applyAlignment="1">
      <alignment horizontal="center"/>
    </xf>
    <xf numFmtId="2" fontId="11" fillId="0" borderId="0" xfId="0" applyNumberFormat="1" applyFont="1" applyAlignment="1">
      <alignment horizontal="center"/>
    </xf>
    <xf numFmtId="2" fontId="6" fillId="0" borderId="0" xfId="0" applyNumberFormat="1" applyFont="1" applyAlignment="1">
      <alignment horizontal="center"/>
    </xf>
    <xf numFmtId="2" fontId="11" fillId="0" borderId="0" xfId="0" applyNumberFormat="1" applyFont="1" applyBorder="1" applyAlignment="1">
      <alignment horizontal="center" vertical="top" wrapText="1"/>
    </xf>
    <xf numFmtId="0" fontId="6" fillId="0" borderId="0" xfId="0" applyFont="1" applyAlignment="1">
      <alignment wrapText="1"/>
    </xf>
    <xf numFmtId="0" fontId="6" fillId="0" borderId="0" xfId="0" applyFont="1" applyBorder="1" applyAlignment="1">
      <alignment wrapText="1"/>
    </xf>
    <xf numFmtId="0" fontId="6" fillId="0" borderId="0" xfId="0" applyFont="1" applyAlignment="1">
      <alignment vertical="top" wrapText="1"/>
    </xf>
    <xf numFmtId="0" fontId="6" fillId="0" borderId="0" xfId="0" applyFont="1"/>
    <xf numFmtId="4" fontId="6" fillId="0" borderId="0" xfId="0" applyNumberFormat="1" applyFont="1" applyAlignment="1">
      <alignment horizontal="center" wrapText="1"/>
    </xf>
    <xf numFmtId="4" fontId="6" fillId="0" borderId="0" xfId="0" applyNumberFormat="1" applyFont="1" applyAlignment="1">
      <alignment horizontal="center"/>
    </xf>
    <xf numFmtId="0" fontId="11" fillId="0" borderId="0" xfId="0" applyFont="1" applyAlignment="1">
      <alignment horizontal="center"/>
    </xf>
    <xf numFmtId="0" fontId="6" fillId="0" borderId="0" xfId="0" applyFont="1" applyBorder="1" applyAlignment="1">
      <alignment vertical="top" wrapText="1"/>
    </xf>
    <xf numFmtId="0" fontId="17" fillId="0" borderId="0" xfId="0" applyFont="1" applyFill="1"/>
    <xf numFmtId="0" fontId="0" fillId="0" borderId="0" xfId="0" applyFill="1"/>
    <xf numFmtId="49" fontId="3" fillId="0" borderId="0" xfId="0" applyNumberFormat="1" applyFont="1" applyFill="1" applyAlignment="1">
      <alignment wrapText="1"/>
    </xf>
    <xf numFmtId="49" fontId="1" fillId="0" borderId="0" xfId="0" applyNumberFormat="1" applyFont="1" applyFill="1" applyAlignment="1">
      <alignment vertical="top" wrapText="1"/>
    </xf>
    <xf numFmtId="0" fontId="1" fillId="0" borderId="0" xfId="0" applyFont="1" applyFill="1" applyAlignment="1">
      <alignment vertical="top" wrapText="1"/>
    </xf>
    <xf numFmtId="2" fontId="1" fillId="0" borderId="0" xfId="0" applyNumberFormat="1" applyFont="1" applyFill="1" applyAlignment="1">
      <alignment vertical="top" wrapText="1"/>
    </xf>
    <xf numFmtId="0" fontId="1" fillId="0" borderId="0" xfId="0" applyFont="1" applyFill="1"/>
    <xf numFmtId="2" fontId="1" fillId="0" borderId="0" xfId="0" applyNumberFormat="1" applyFont="1" applyFill="1"/>
    <xf numFmtId="0" fontId="3" fillId="0" borderId="0" xfId="0" applyFont="1" applyFill="1"/>
    <xf numFmtId="4" fontId="3" fillId="0" borderId="0" xfId="0" applyNumberFormat="1" applyFont="1" applyFill="1" applyAlignment="1">
      <alignment horizontal="center"/>
    </xf>
    <xf numFmtId="1" fontId="10" fillId="4" borderId="1" xfId="0" applyNumberFormat="1" applyFont="1" applyFill="1" applyBorder="1" applyAlignment="1">
      <alignment horizontal="center" vertical="center"/>
    </xf>
    <xf numFmtId="0" fontId="9" fillId="5" borderId="1"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horizontal="center" vertical="center"/>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165" fontId="6" fillId="0" borderId="3" xfId="0" applyNumberFormat="1" applyFont="1" applyFill="1" applyBorder="1" applyAlignment="1" applyProtection="1">
      <alignment horizontal="center" vertical="center" wrapText="1"/>
      <protection locked="0"/>
    </xf>
    <xf numFmtId="0" fontId="1" fillId="6" borderId="1" xfId="0" applyFont="1" applyFill="1" applyBorder="1" applyAlignment="1" applyProtection="1">
      <alignment vertical="top" wrapText="1"/>
      <protection locked="0"/>
    </xf>
    <xf numFmtId="0" fontId="1" fillId="6" borderId="1" xfId="0" applyFont="1" applyFill="1" applyBorder="1" applyAlignment="1" applyProtection="1">
      <alignment horizontal="center" vertical="top" wrapText="1"/>
      <protection locked="0"/>
    </xf>
    <xf numFmtId="0" fontId="1" fillId="6" borderId="3" xfId="0" applyFont="1" applyFill="1" applyBorder="1" applyAlignment="1" applyProtection="1">
      <alignment horizontal="center" vertical="top" wrapText="1"/>
      <protection locked="0"/>
    </xf>
    <xf numFmtId="0" fontId="1" fillId="0" borderId="3" xfId="0" applyFont="1" applyBorder="1" applyAlignment="1" applyProtection="1">
      <alignment horizontal="center" vertical="top" wrapText="1"/>
      <protection locked="0"/>
    </xf>
    <xf numFmtId="0" fontId="1" fillId="0" borderId="3" xfId="0" applyFont="1" applyBorder="1" applyAlignment="1" applyProtection="1">
      <alignment vertical="top" wrapText="1"/>
      <protection locked="0"/>
    </xf>
    <xf numFmtId="49" fontId="1" fillId="0" borderId="3" xfId="0" applyNumberFormat="1" applyFont="1" applyBorder="1" applyAlignment="1" applyProtection="1">
      <alignment horizontal="center" vertical="top" wrapText="1"/>
      <protection locked="0"/>
    </xf>
    <xf numFmtId="0" fontId="1" fillId="0" borderId="1" xfId="0" applyFont="1" applyBorder="1" applyAlignment="1" applyProtection="1">
      <alignment horizontal="center" vertical="top"/>
      <protection locked="0"/>
    </xf>
    <xf numFmtId="165" fontId="1" fillId="0" borderId="1" xfId="0" applyNumberFormat="1" applyFont="1" applyBorder="1" applyAlignment="1" applyProtection="1">
      <alignment horizontal="center" vertical="top"/>
      <protection locked="0"/>
    </xf>
    <xf numFmtId="1" fontId="3" fillId="0" borderId="1" xfId="0" applyNumberFormat="1" applyFont="1" applyFill="1" applyBorder="1" applyAlignment="1" applyProtection="1">
      <alignment horizontal="center" vertical="top" wrapText="1"/>
      <protection locked="0"/>
    </xf>
    <xf numFmtId="4" fontId="3" fillId="0" borderId="1" xfId="0" applyNumberFormat="1" applyFont="1" applyBorder="1" applyAlignment="1" applyProtection="1">
      <alignment horizontal="center" vertical="top" wrapText="1"/>
      <protection locked="0"/>
    </xf>
    <xf numFmtId="49" fontId="1" fillId="6" borderId="1" xfId="0" applyNumberFormat="1" applyFont="1" applyFill="1" applyBorder="1" applyAlignment="1" applyProtection="1">
      <alignment horizontal="center" vertical="top" wrapText="1"/>
      <protection locked="0"/>
    </xf>
    <xf numFmtId="1" fontId="1" fillId="0" borderId="1" xfId="0" applyNumberFormat="1" applyFont="1" applyBorder="1" applyAlignment="1" applyProtection="1">
      <alignment horizontal="center" vertical="top" wrapText="1"/>
      <protection locked="0"/>
    </xf>
    <xf numFmtId="0" fontId="1" fillId="0" borderId="1" xfId="0" applyFont="1" applyBorder="1" applyAlignment="1" applyProtection="1">
      <alignment vertical="top" wrapText="1"/>
      <protection locked="0"/>
    </xf>
    <xf numFmtId="0" fontId="1" fillId="0" borderId="1" xfId="0" applyFont="1" applyBorder="1" applyAlignment="1" applyProtection="1">
      <alignment horizontal="center" vertical="top" wrapText="1"/>
      <protection locked="0"/>
    </xf>
    <xf numFmtId="49" fontId="1" fillId="0" borderId="1" xfId="0" applyNumberFormat="1" applyFont="1" applyBorder="1" applyAlignment="1" applyProtection="1">
      <alignment horizontal="center" vertical="top" wrapText="1"/>
      <protection locked="0"/>
    </xf>
    <xf numFmtId="165" fontId="1" fillId="0" borderId="1" xfId="0" applyNumberFormat="1" applyFont="1" applyBorder="1" applyAlignment="1" applyProtection="1">
      <alignment horizontal="center" vertical="top" wrapText="1"/>
      <protection locked="0"/>
    </xf>
    <xf numFmtId="1" fontId="3" fillId="0" borderId="1" xfId="0" applyNumberFormat="1" applyFont="1" applyBorder="1" applyAlignment="1" applyProtection="1">
      <alignment horizontal="center" vertical="top" wrapText="1"/>
      <protection locked="0"/>
    </xf>
    <xf numFmtId="0" fontId="1" fillId="0" borderId="1" xfId="0" applyFont="1" applyFill="1" applyBorder="1" applyAlignment="1" applyProtection="1">
      <alignment vertical="top" wrapText="1"/>
      <protection locked="0"/>
    </xf>
    <xf numFmtId="0" fontId="1" fillId="0" borderId="1" xfId="0" applyFont="1" applyFill="1" applyBorder="1" applyAlignment="1" applyProtection="1">
      <alignment horizontal="center" vertical="top" wrapText="1"/>
      <protection locked="0"/>
    </xf>
    <xf numFmtId="0" fontId="1" fillId="0" borderId="3" xfId="0" applyFont="1" applyFill="1" applyBorder="1" applyAlignment="1" applyProtection="1">
      <alignment horizontal="center" vertical="top" wrapText="1"/>
      <protection locked="0"/>
    </xf>
    <xf numFmtId="0" fontId="1" fillId="0" borderId="3" xfId="0" applyFont="1" applyFill="1" applyBorder="1" applyAlignment="1" applyProtection="1">
      <alignment vertical="top" wrapText="1"/>
      <protection locked="0"/>
    </xf>
    <xf numFmtId="49" fontId="1" fillId="0" borderId="3" xfId="0" applyNumberFormat="1" applyFont="1" applyFill="1" applyBorder="1" applyAlignment="1" applyProtection="1">
      <alignment horizontal="center" vertical="top" wrapText="1"/>
      <protection locked="0"/>
    </xf>
    <xf numFmtId="0" fontId="1" fillId="0" borderId="1" xfId="0" applyFont="1" applyFill="1" applyBorder="1" applyAlignment="1" applyProtection="1">
      <alignment horizontal="center" vertical="top"/>
      <protection locked="0"/>
    </xf>
    <xf numFmtId="165" fontId="1" fillId="0" borderId="1" xfId="0" applyNumberFormat="1" applyFont="1" applyFill="1" applyBorder="1" applyAlignment="1" applyProtection="1">
      <alignment horizontal="center" vertical="top"/>
      <protection locked="0"/>
    </xf>
    <xf numFmtId="3" fontId="3" fillId="0" borderId="1" xfId="0" applyNumberFormat="1" applyFont="1" applyFill="1" applyBorder="1" applyAlignment="1" applyProtection="1">
      <alignment horizontal="center" vertical="top" wrapText="1"/>
      <protection locked="0"/>
    </xf>
    <xf numFmtId="4" fontId="3" fillId="0" borderId="1" xfId="0" applyNumberFormat="1" applyFont="1" applyFill="1" applyBorder="1" applyAlignment="1" applyProtection="1">
      <alignment horizontal="center" vertical="top" wrapText="1"/>
      <protection locked="0"/>
    </xf>
    <xf numFmtId="49" fontId="1" fillId="0" borderId="1" xfId="0" applyNumberFormat="1" applyFont="1" applyFill="1" applyBorder="1" applyAlignment="1" applyProtection="1">
      <alignment horizontal="center" vertical="top" wrapText="1"/>
      <protection locked="0"/>
    </xf>
    <xf numFmtId="3" fontId="3" fillId="0" borderId="1" xfId="0" applyNumberFormat="1" applyFont="1" applyFill="1" applyBorder="1" applyAlignment="1" applyProtection="1">
      <alignment vertical="top" wrapText="1"/>
      <protection locked="0"/>
    </xf>
    <xf numFmtId="165" fontId="1" fillId="0" borderId="1" xfId="0" applyNumberFormat="1" applyFont="1" applyFill="1" applyBorder="1" applyAlignment="1" applyProtection="1">
      <alignment horizontal="center" vertical="top" wrapText="1"/>
      <protection locked="0"/>
    </xf>
    <xf numFmtId="0" fontId="10" fillId="0" borderId="2" xfId="0" applyFont="1" applyBorder="1" applyAlignment="1" applyProtection="1">
      <alignment vertical="top" wrapText="1"/>
      <protection locked="0"/>
    </xf>
    <xf numFmtId="0" fontId="10" fillId="0" borderId="3" xfId="0" applyFont="1" applyBorder="1" applyAlignment="1" applyProtection="1">
      <alignment horizontal="center" vertical="top" wrapText="1"/>
      <protection locked="0"/>
    </xf>
    <xf numFmtId="0" fontId="10" fillId="0" borderId="2" xfId="0" applyFont="1" applyBorder="1" applyAlignment="1" applyProtection="1">
      <alignment horizontal="center" vertical="top" wrapText="1"/>
      <protection locked="0"/>
    </xf>
    <xf numFmtId="0" fontId="10" fillId="0" borderId="3" xfId="0" applyFont="1" applyBorder="1" applyAlignment="1" applyProtection="1">
      <alignment vertical="top" wrapText="1"/>
      <protection locked="0"/>
    </xf>
    <xf numFmtId="49" fontId="10" fillId="0" borderId="3" xfId="0" applyNumberFormat="1" applyFont="1" applyBorder="1" applyAlignment="1" applyProtection="1">
      <alignment horizontal="center" vertical="top" wrapText="1"/>
      <protection locked="0"/>
    </xf>
    <xf numFmtId="3" fontId="6" fillId="0" borderId="2" xfId="0" applyNumberFormat="1" applyFont="1" applyBorder="1" applyAlignment="1" applyProtection="1">
      <alignment horizontal="center" vertical="top" wrapText="1"/>
      <protection locked="0"/>
    </xf>
    <xf numFmtId="4" fontId="6" fillId="0" borderId="2" xfId="0" applyNumberFormat="1" applyFont="1" applyBorder="1" applyAlignment="1" applyProtection="1">
      <alignment horizontal="center" vertical="top" wrapText="1"/>
      <protection locked="0"/>
    </xf>
    <xf numFmtId="3" fontId="6" fillId="0" borderId="2" xfId="0" applyNumberFormat="1" applyFont="1" applyBorder="1" applyAlignment="1" applyProtection="1">
      <alignment vertical="top" wrapText="1"/>
      <protection locked="0"/>
    </xf>
    <xf numFmtId="3" fontId="1" fillId="0" borderId="1" xfId="0" applyNumberFormat="1" applyFont="1" applyFill="1" applyBorder="1" applyAlignment="1" applyProtection="1">
      <alignment vertical="top" wrapText="1"/>
      <protection locked="0"/>
    </xf>
    <xf numFmtId="4" fontId="1" fillId="0" borderId="1" xfId="0" applyNumberFormat="1" applyFont="1" applyBorder="1" applyAlignment="1" applyProtection="1">
      <alignment horizontal="center" vertical="top" wrapText="1"/>
      <protection locked="0"/>
    </xf>
    <xf numFmtId="0" fontId="1" fillId="0" borderId="1" xfId="0" applyFont="1" applyBorder="1" applyAlignment="1" applyProtection="1">
      <alignment horizontal="left" vertical="top" wrapText="1"/>
      <protection locked="0"/>
    </xf>
    <xf numFmtId="0" fontId="3" fillId="0" borderId="1" xfId="0" applyFont="1" applyBorder="1" applyAlignment="1" applyProtection="1">
      <alignment vertical="top"/>
      <protection locked="0"/>
    </xf>
    <xf numFmtId="0" fontId="1" fillId="6" borderId="2" xfId="0" applyFont="1" applyFill="1" applyBorder="1" applyAlignment="1" applyProtection="1">
      <alignment vertical="top" wrapText="1"/>
      <protection locked="0"/>
    </xf>
    <xf numFmtId="0" fontId="4" fillId="0" borderId="3" xfId="1" applyFont="1" applyBorder="1" applyAlignment="1" applyProtection="1">
      <alignment vertical="top" wrapText="1"/>
      <protection locked="0"/>
    </xf>
    <xf numFmtId="0" fontId="1" fillId="6" borderId="3" xfId="0" applyFont="1" applyFill="1" applyBorder="1" applyAlignment="1" applyProtection="1">
      <alignment vertical="top" wrapText="1"/>
      <protection locked="0"/>
    </xf>
    <xf numFmtId="0" fontId="1" fillId="0" borderId="3" xfId="0" applyFont="1" applyBorder="1" applyAlignment="1" applyProtection="1">
      <alignment vertical="top"/>
      <protection locked="0"/>
    </xf>
    <xf numFmtId="0" fontId="1" fillId="0" borderId="2" xfId="0" applyFont="1" applyBorder="1" applyAlignment="1" applyProtection="1">
      <alignment vertical="top" wrapText="1"/>
      <protection locked="0"/>
    </xf>
    <xf numFmtId="3" fontId="3" fillId="0" borderId="1" xfId="0" applyNumberFormat="1" applyFont="1" applyBorder="1" applyAlignment="1" applyProtection="1">
      <alignment horizontal="center" vertical="top"/>
      <protection locked="0"/>
    </xf>
    <xf numFmtId="0" fontId="4" fillId="0" borderId="1" xfId="1" applyFont="1" applyBorder="1" applyAlignment="1" applyProtection="1">
      <alignment horizontal="center" vertical="top" wrapText="1"/>
      <protection locked="0"/>
    </xf>
    <xf numFmtId="3" fontId="3" fillId="0" borderId="1" xfId="0" applyNumberFormat="1" applyFont="1" applyBorder="1" applyAlignment="1" applyProtection="1">
      <alignment horizontal="center" vertical="top" wrapText="1"/>
      <protection locked="0"/>
    </xf>
    <xf numFmtId="49" fontId="3" fillId="0" borderId="2" xfId="0" applyNumberFormat="1"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2" fontId="6" fillId="0" borderId="3" xfId="0" applyNumberFormat="1" applyFont="1" applyFill="1" applyBorder="1" applyAlignment="1" applyProtection="1">
      <alignment horizontal="center" vertical="center" wrapText="1"/>
      <protection locked="0"/>
    </xf>
    <xf numFmtId="2" fontId="3" fillId="0" borderId="3"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49" fontId="1" fillId="0" borderId="2" xfId="0" applyNumberFormat="1" applyFont="1" applyFill="1" applyBorder="1" applyAlignment="1" applyProtection="1">
      <alignment vertical="top" wrapText="1"/>
      <protection locked="0"/>
    </xf>
    <xf numFmtId="0" fontId="10" fillId="0" borderId="3" xfId="0" applyFont="1" applyFill="1" applyBorder="1" applyAlignment="1" applyProtection="1">
      <alignment horizontal="center" vertical="top" wrapText="1"/>
      <protection locked="0"/>
    </xf>
    <xf numFmtId="0" fontId="10" fillId="0" borderId="3" xfId="0" applyNumberFormat="1" applyFont="1" applyFill="1" applyBorder="1" applyAlignment="1" applyProtection="1">
      <alignment horizontal="center" vertical="top" wrapText="1"/>
      <protection locked="0"/>
    </xf>
    <xf numFmtId="2" fontId="1" fillId="0" borderId="3" xfId="0" applyNumberFormat="1" applyFont="1" applyFill="1" applyBorder="1" applyAlignment="1" applyProtection="1">
      <alignment horizontal="center" vertical="top" wrapText="1"/>
      <protection locked="0"/>
    </xf>
    <xf numFmtId="49" fontId="10" fillId="0" borderId="3" xfId="0" applyNumberFormat="1" applyFont="1" applyFill="1" applyBorder="1" applyAlignment="1" applyProtection="1">
      <alignment horizontal="center" vertical="top" wrapText="1"/>
      <protection locked="0"/>
    </xf>
    <xf numFmtId="4" fontId="3" fillId="0" borderId="2" xfId="0" applyNumberFormat="1" applyFont="1" applyFill="1" applyBorder="1" applyAlignment="1" applyProtection="1">
      <alignment horizontal="center" vertical="top" wrapText="1"/>
      <protection locked="0"/>
    </xf>
    <xf numFmtId="1" fontId="3" fillId="0" borderId="2" xfId="0" applyNumberFormat="1" applyFont="1" applyFill="1" applyBorder="1" applyAlignment="1" applyProtection="1">
      <alignment vertical="top" wrapText="1"/>
      <protection locked="0"/>
    </xf>
    <xf numFmtId="1" fontId="3" fillId="0" borderId="1" xfId="0" applyNumberFormat="1" applyFont="1" applyFill="1" applyBorder="1" applyAlignment="1" applyProtection="1">
      <alignment vertical="top" wrapText="1"/>
      <protection locked="0"/>
    </xf>
    <xf numFmtId="49" fontId="1" fillId="0" borderId="1" xfId="0"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horizontal="center" vertical="top" wrapText="1"/>
      <protection locked="0"/>
    </xf>
    <xf numFmtId="1" fontId="1" fillId="0" borderId="1" xfId="0" applyNumberFormat="1" applyFont="1" applyFill="1" applyBorder="1" applyProtection="1">
      <protection locked="0"/>
    </xf>
    <xf numFmtId="4" fontId="1" fillId="0" borderId="1" xfId="0" applyNumberFormat="1" applyFont="1" applyFill="1" applyBorder="1" applyAlignment="1" applyProtection="1">
      <alignment horizontal="center" vertical="top" wrapText="1"/>
      <protection locked="0"/>
    </xf>
    <xf numFmtId="1" fontId="1" fillId="0" borderId="1" xfId="0" applyNumberFormat="1" applyFont="1" applyFill="1" applyBorder="1" applyAlignment="1" applyProtection="1">
      <alignment vertical="top" wrapText="1"/>
      <protection locked="0"/>
    </xf>
    <xf numFmtId="0" fontId="3" fillId="0" borderId="1" xfId="0" applyFont="1" applyBorder="1" applyAlignment="1" applyProtection="1">
      <alignment horizontal="center" vertical="top" wrapText="1"/>
      <protection locked="0"/>
    </xf>
    <xf numFmtId="3" fontId="3" fillId="0" borderId="1" xfId="0" applyNumberFormat="1" applyFont="1" applyBorder="1" applyAlignment="1" applyProtection="1">
      <alignment vertical="top" wrapText="1"/>
      <protection locked="0"/>
    </xf>
    <xf numFmtId="2" fontId="3" fillId="0" borderId="1" xfId="0" applyNumberFormat="1" applyFont="1" applyBorder="1" applyAlignment="1" applyProtection="1">
      <alignment horizontal="center" vertical="top" wrapText="1"/>
      <protection locked="0"/>
    </xf>
    <xf numFmtId="1" fontId="3" fillId="0" borderId="1" xfId="0" applyNumberFormat="1" applyFont="1" applyBorder="1" applyAlignment="1" applyProtection="1">
      <alignment vertical="top" wrapText="1"/>
      <protection locked="0"/>
    </xf>
    <xf numFmtId="0" fontId="33" fillId="0" borderId="1" xfId="0" applyFont="1" applyBorder="1" applyAlignment="1" applyProtection="1">
      <alignment vertical="top" wrapText="1"/>
      <protection locked="0"/>
    </xf>
    <xf numFmtId="0" fontId="33" fillId="0" borderId="1" xfId="0" applyFont="1" applyBorder="1" applyAlignment="1" applyProtection="1">
      <alignment horizontal="center" vertical="top" wrapText="1"/>
      <protection locked="0"/>
    </xf>
    <xf numFmtId="0" fontId="10" fillId="0" borderId="1" xfId="0" applyFont="1" applyBorder="1" applyAlignment="1" applyProtection="1">
      <alignment vertical="top" wrapText="1"/>
      <protection locked="0"/>
    </xf>
    <xf numFmtId="0" fontId="10" fillId="0" borderId="1" xfId="0" applyFont="1" applyBorder="1" applyAlignment="1" applyProtection="1">
      <alignment horizontal="center" vertical="top" wrapText="1"/>
      <protection locked="0"/>
    </xf>
    <xf numFmtId="0" fontId="10" fillId="0" borderId="1" xfId="0" applyFont="1" applyBorder="1" applyAlignment="1" applyProtection="1">
      <alignment horizontal="left" vertical="top" wrapText="1"/>
      <protection locked="0"/>
    </xf>
    <xf numFmtId="0" fontId="1" fillId="6" borderId="1" xfId="0" applyFont="1" applyFill="1" applyBorder="1" applyAlignment="1" applyProtection="1">
      <alignment horizontal="left" vertical="top" wrapText="1"/>
      <protection locked="0"/>
    </xf>
    <xf numFmtId="2" fontId="3" fillId="6" borderId="1" xfId="0" applyNumberFormat="1" applyFont="1" applyFill="1" applyBorder="1" applyAlignment="1" applyProtection="1">
      <alignment horizontal="center" vertical="top" wrapText="1"/>
      <protection locked="0"/>
    </xf>
    <xf numFmtId="1" fontId="3" fillId="0" borderId="1" xfId="0" applyNumberFormat="1" applyFont="1" applyBorder="1" applyAlignment="1" applyProtection="1">
      <alignment horizontal="left" vertical="top" wrapText="1"/>
      <protection locked="0"/>
    </xf>
    <xf numFmtId="1" fontId="6" fillId="0" borderId="1" xfId="0" applyNumberFormat="1" applyFont="1" applyBorder="1" applyAlignment="1" applyProtection="1">
      <alignment horizontal="center" vertical="top" wrapText="1"/>
      <protection locked="0"/>
    </xf>
    <xf numFmtId="2" fontId="6" fillId="0" borderId="1" xfId="0" applyNumberFormat="1" applyFont="1" applyBorder="1" applyAlignment="1" applyProtection="1">
      <alignment horizontal="center" vertical="top" wrapText="1"/>
      <protection locked="0"/>
    </xf>
    <xf numFmtId="2" fontId="1" fillId="0" borderId="1" xfId="0" applyNumberFormat="1" applyFont="1" applyBorder="1" applyAlignment="1" applyProtection="1">
      <alignment horizontal="center" vertical="top" wrapText="1"/>
      <protection locked="0"/>
    </xf>
    <xf numFmtId="3" fontId="1" fillId="0" borderId="1" xfId="0" applyNumberFormat="1" applyFont="1" applyBorder="1" applyAlignment="1" applyProtection="1">
      <alignment horizontal="center" vertical="top" wrapText="1"/>
      <protection locked="0"/>
    </xf>
    <xf numFmtId="2" fontId="1" fillId="0" borderId="1" xfId="0" applyNumberFormat="1" applyFont="1" applyBorder="1" applyAlignment="1" applyProtection="1">
      <alignment vertical="top" wrapText="1"/>
      <protection locked="0"/>
    </xf>
    <xf numFmtId="164" fontId="1" fillId="0" borderId="1" xfId="0" applyNumberFormat="1" applyFont="1" applyBorder="1" applyAlignment="1" applyProtection="1">
      <alignment horizontal="center" vertical="top" wrapText="1"/>
      <protection locked="0"/>
    </xf>
    <xf numFmtId="0" fontId="33" fillId="0" borderId="2" xfId="0" applyFont="1" applyBorder="1" applyAlignment="1" applyProtection="1">
      <alignment vertical="top" wrapText="1"/>
      <protection locked="0"/>
    </xf>
    <xf numFmtId="2" fontId="34" fillId="0" borderId="1" xfId="0" applyNumberFormat="1" applyFont="1" applyBorder="1" applyAlignment="1" applyProtection="1">
      <alignment vertical="top" wrapText="1"/>
      <protection locked="0"/>
    </xf>
    <xf numFmtId="164" fontId="34" fillId="0" borderId="1" xfId="0" applyNumberFormat="1" applyFont="1" applyBorder="1" applyAlignment="1" applyProtection="1">
      <alignment vertical="top" wrapText="1"/>
      <protection locked="0"/>
    </xf>
    <xf numFmtId="0" fontId="74" fillId="0" borderId="1" xfId="1" applyBorder="1" applyAlignment="1" applyProtection="1">
      <alignment horizontal="center" vertical="top" wrapText="1"/>
      <protection locked="0"/>
    </xf>
    <xf numFmtId="0" fontId="11"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top"/>
      <protection locked="0"/>
    </xf>
    <xf numFmtId="0" fontId="1" fillId="0" borderId="1" xfId="0" applyFont="1" applyFill="1" applyBorder="1" applyAlignment="1" applyProtection="1">
      <alignment horizontal="left" vertical="top" wrapText="1"/>
      <protection locked="0"/>
    </xf>
    <xf numFmtId="0" fontId="4" fillId="0" borderId="1" xfId="1" applyFont="1" applyFill="1" applyBorder="1" applyAlignment="1" applyProtection="1">
      <alignment horizontal="center" vertical="top" wrapText="1"/>
      <protection locked="0"/>
    </xf>
    <xf numFmtId="2" fontId="3" fillId="0" borderId="1" xfId="0" applyNumberFormat="1" applyFont="1" applyFill="1" applyBorder="1" applyAlignment="1" applyProtection="1">
      <alignment horizontal="center" vertical="top" wrapText="1"/>
      <protection locked="0"/>
    </xf>
    <xf numFmtId="0" fontId="35" fillId="0" borderId="5" xfId="0" applyFont="1" applyBorder="1" applyAlignment="1" applyProtection="1">
      <alignment vertical="center" wrapText="1"/>
      <protection locked="0"/>
    </xf>
    <xf numFmtId="0" fontId="35" fillId="6" borderId="5" xfId="0" applyFont="1" applyFill="1" applyBorder="1" applyAlignment="1" applyProtection="1">
      <alignment vertical="center" wrapText="1"/>
      <protection locked="0"/>
    </xf>
    <xf numFmtId="0" fontId="35" fillId="0" borderId="5" xfId="0" applyFont="1" applyBorder="1" applyAlignment="1" applyProtection="1">
      <alignment horizontal="right" vertical="center" wrapText="1"/>
      <protection locked="0"/>
    </xf>
    <xf numFmtId="0" fontId="35" fillId="0" borderId="5" xfId="0" applyFont="1" applyBorder="1" applyAlignment="1" applyProtection="1">
      <alignment horizontal="center" vertical="center" wrapText="1"/>
      <protection locked="0"/>
    </xf>
    <xf numFmtId="49" fontId="1" fillId="6" borderId="1" xfId="0" applyNumberFormat="1" applyFont="1" applyFill="1" applyBorder="1" applyAlignment="1" applyProtection="1">
      <alignment vertical="top" wrapText="1"/>
      <protection locked="0"/>
    </xf>
    <xf numFmtId="165" fontId="1" fillId="6" borderId="1" xfId="0" applyNumberFormat="1" applyFont="1" applyFill="1" applyBorder="1" applyAlignment="1" applyProtection="1">
      <alignment horizontal="center" vertical="top" wrapText="1"/>
      <protection locked="0"/>
    </xf>
    <xf numFmtId="49" fontId="1" fillId="0" borderId="1" xfId="0" applyNumberFormat="1" applyFont="1" applyBorder="1" applyAlignment="1" applyProtection="1">
      <alignment vertical="top" wrapText="1"/>
      <protection locked="0"/>
    </xf>
    <xf numFmtId="0" fontId="3" fillId="0" borderId="1" xfId="0" applyNumberFormat="1" applyFont="1" applyBorder="1" applyAlignment="1" applyProtection="1">
      <alignment horizontal="center" vertical="top" wrapText="1"/>
      <protection locked="0"/>
    </xf>
    <xf numFmtId="166" fontId="1" fillId="0" borderId="1" xfId="0" applyNumberFormat="1" applyFont="1" applyBorder="1" applyAlignment="1" applyProtection="1">
      <alignment horizontal="center" vertical="top" wrapText="1"/>
      <protection locked="0"/>
    </xf>
    <xf numFmtId="165" fontId="3" fillId="0" borderId="1" xfId="0" applyNumberFormat="1" applyFont="1" applyBorder="1" applyAlignment="1" applyProtection="1">
      <alignment horizontal="center" vertical="top" wrapText="1"/>
      <protection locked="0"/>
    </xf>
    <xf numFmtId="4" fontId="22" fillId="0" borderId="1" xfId="0" applyNumberFormat="1" applyFont="1" applyFill="1" applyBorder="1" applyAlignment="1" applyProtection="1">
      <alignment horizontal="center" vertical="center" wrapText="1"/>
      <protection locked="0"/>
    </xf>
    <xf numFmtId="4" fontId="0" fillId="0" borderId="1" xfId="0" applyNumberFormat="1" applyFill="1" applyBorder="1" applyAlignment="1" applyProtection="1">
      <alignment horizontal="center" vertical="center"/>
      <protection locked="0"/>
    </xf>
    <xf numFmtId="4" fontId="10" fillId="4" borderId="1" xfId="0" applyNumberFormat="1" applyFont="1" applyFill="1" applyBorder="1" applyAlignment="1">
      <alignment horizontal="center" vertical="center"/>
    </xf>
    <xf numFmtId="49" fontId="1" fillId="6" borderId="1" xfId="0" applyNumberFormat="1" applyFont="1" applyFill="1" applyBorder="1" applyAlignment="1" applyProtection="1">
      <alignment horizontal="left" vertical="top" wrapText="1"/>
      <protection locked="0"/>
    </xf>
    <xf numFmtId="1" fontId="1" fillId="6" borderId="1" xfId="0" applyNumberFormat="1" applyFont="1" applyFill="1" applyBorder="1" applyAlignment="1" applyProtection="1">
      <alignment horizontal="left" vertical="top" wrapText="1"/>
      <protection locked="0"/>
    </xf>
    <xf numFmtId="0" fontId="1" fillId="0" borderId="1" xfId="0" applyFont="1" applyBorder="1" applyAlignment="1" applyProtection="1">
      <alignment horizontal="left" vertical="top"/>
      <protection locked="0"/>
    </xf>
    <xf numFmtId="0" fontId="3" fillId="0" borderId="1" xfId="0" applyFont="1" applyBorder="1" applyAlignment="1" applyProtection="1">
      <alignment horizontal="left" vertical="top" wrapText="1"/>
      <protection locked="0"/>
    </xf>
    <xf numFmtId="0" fontId="4" fillId="6" borderId="1" xfId="1" applyFont="1" applyFill="1" applyBorder="1" applyAlignment="1" applyProtection="1">
      <alignment vertical="top" wrapText="1"/>
      <protection locked="0"/>
    </xf>
    <xf numFmtId="0" fontId="36" fillId="0" borderId="1" xfId="1" applyFont="1" applyBorder="1" applyAlignment="1" applyProtection="1">
      <alignment horizontal="left" vertical="top" wrapText="1"/>
      <protection locked="0"/>
    </xf>
    <xf numFmtId="4" fontId="3" fillId="0" borderId="2" xfId="0" applyNumberFormat="1" applyFont="1" applyBorder="1" applyAlignment="1" applyProtection="1">
      <alignment horizontal="center" vertical="top" wrapText="1"/>
      <protection locked="0"/>
    </xf>
    <xf numFmtId="1" fontId="10" fillId="0" borderId="1" xfId="0" applyNumberFormat="1" applyFont="1" applyBorder="1" applyAlignment="1" applyProtection="1">
      <alignment horizontal="center" vertical="top" wrapText="1"/>
      <protection locked="0"/>
    </xf>
    <xf numFmtId="0" fontId="1" fillId="0" borderId="1" xfId="0" applyNumberFormat="1" applyFont="1" applyBorder="1" applyAlignment="1" applyProtection="1">
      <alignment horizontal="center" vertical="top" wrapText="1"/>
      <protection locked="0"/>
    </xf>
    <xf numFmtId="1" fontId="3" fillId="6" borderId="1" xfId="0" applyNumberFormat="1" applyFont="1" applyFill="1" applyBorder="1" applyAlignment="1" applyProtection="1">
      <alignment horizontal="center" vertical="top" wrapText="1"/>
      <protection locked="0"/>
    </xf>
    <xf numFmtId="0" fontId="33" fillId="0" borderId="1" xfId="0" applyFont="1" applyBorder="1" applyAlignment="1" applyProtection="1">
      <alignment horizontal="left" vertical="top" wrapText="1"/>
      <protection locked="0"/>
    </xf>
    <xf numFmtId="0" fontId="10" fillId="0" borderId="1" xfId="0" applyNumberFormat="1" applyFont="1" applyBorder="1" applyAlignment="1" applyProtection="1">
      <alignment horizontal="center" vertical="top" wrapText="1"/>
      <protection locked="0"/>
    </xf>
    <xf numFmtId="0" fontId="1" fillId="0" borderId="1" xfId="0" applyFont="1" applyBorder="1" applyProtection="1">
      <protection locked="0"/>
    </xf>
    <xf numFmtId="49" fontId="10" fillId="0" borderId="1" xfId="0" applyNumberFormat="1" applyFont="1" applyBorder="1" applyAlignment="1" applyProtection="1">
      <alignment horizontal="center" vertical="top" wrapText="1"/>
      <protection locked="0"/>
    </xf>
    <xf numFmtId="3" fontId="3" fillId="0" borderId="1" xfId="0" applyNumberFormat="1" applyFont="1" applyFill="1" applyBorder="1" applyAlignment="1" applyProtection="1">
      <alignment horizontal="center" vertical="top"/>
      <protection locked="0"/>
    </xf>
    <xf numFmtId="0" fontId="10" fillId="0" borderId="0" xfId="0" applyFont="1" applyProtection="1">
      <protection locked="0"/>
    </xf>
    <xf numFmtId="0" fontId="25" fillId="0" borderId="2" xfId="0" applyFont="1" applyFill="1" applyBorder="1" applyAlignment="1" applyProtection="1">
      <alignment horizontal="left" vertical="top" wrapText="1"/>
      <protection locked="0"/>
    </xf>
    <xf numFmtId="1" fontId="25" fillId="6" borderId="1" xfId="0" applyNumberFormat="1" applyFont="1" applyFill="1" applyBorder="1" applyAlignment="1" applyProtection="1">
      <alignment horizontal="left" vertical="top" wrapText="1"/>
      <protection locked="0"/>
    </xf>
    <xf numFmtId="49" fontId="1" fillId="6" borderId="1" xfId="0" applyNumberFormat="1" applyFont="1" applyFill="1" applyBorder="1" applyAlignment="1" applyProtection="1">
      <alignment horizontal="center" vertical="center" wrapText="1"/>
      <protection locked="0"/>
    </xf>
    <xf numFmtId="0" fontId="30" fillId="0" borderId="1" xfId="0" applyFont="1" applyBorder="1" applyAlignment="1">
      <alignment horizontal="center" vertical="center" wrapText="1"/>
    </xf>
    <xf numFmtId="0" fontId="30" fillId="6" borderId="1" xfId="0" applyFont="1" applyFill="1" applyBorder="1" applyAlignment="1">
      <alignment horizontal="center" vertical="center" wrapText="1"/>
    </xf>
    <xf numFmtId="0" fontId="30" fillId="0" borderId="1" xfId="0" applyFont="1" applyBorder="1" applyAlignment="1">
      <alignment horizontal="left" vertical="center" wrapText="1"/>
    </xf>
    <xf numFmtId="0" fontId="29" fillId="6" borderId="1" xfId="0" applyFont="1" applyFill="1" applyBorder="1" applyAlignment="1">
      <alignment horizontal="center" vertical="center" wrapText="1"/>
    </xf>
    <xf numFmtId="0" fontId="29" fillId="0" borderId="1" xfId="0" applyFont="1" applyBorder="1" applyAlignment="1">
      <alignment horizontal="center" vertical="center" textRotation="90" wrapText="1"/>
    </xf>
    <xf numFmtId="0" fontId="37" fillId="0" borderId="1" xfId="0" applyFont="1" applyBorder="1" applyAlignment="1">
      <alignment horizontal="left" vertical="center" wrapText="1"/>
    </xf>
    <xf numFmtId="0" fontId="29" fillId="6" borderId="2" xfId="0" applyFont="1" applyFill="1" applyBorder="1" applyAlignment="1">
      <alignment horizontal="center" vertical="center" wrapText="1"/>
    </xf>
    <xf numFmtId="0" fontId="10" fillId="0" borderId="1" xfId="0" applyFont="1" applyBorder="1" applyAlignment="1">
      <alignment vertical="top" wrapText="1"/>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 fillId="6" borderId="1" xfId="0" applyFont="1" applyFill="1" applyBorder="1" applyAlignment="1">
      <alignment horizontal="left" vertical="top" wrapText="1"/>
    </xf>
    <xf numFmtId="1" fontId="3" fillId="6" borderId="1" xfId="0" applyNumberFormat="1" applyFont="1" applyFill="1" applyBorder="1" applyAlignment="1">
      <alignment horizontal="center" vertical="top" wrapText="1"/>
    </xf>
    <xf numFmtId="2" fontId="3" fillId="6" borderId="1" xfId="0" applyNumberFormat="1" applyFont="1" applyFill="1" applyBorder="1" applyAlignment="1">
      <alignment horizontal="center" vertical="top" wrapText="1"/>
    </xf>
    <xf numFmtId="0" fontId="1" fillId="0" borderId="1" xfId="0" applyFont="1" applyBorder="1" applyAlignment="1">
      <alignment horizontal="left" vertical="top" wrapText="1"/>
    </xf>
    <xf numFmtId="0" fontId="27" fillId="0" borderId="1" xfId="1" applyFont="1" applyBorder="1" applyAlignment="1" applyProtection="1">
      <alignment horizontal="left" vertical="top" wrapText="1"/>
      <protection locked="0"/>
    </xf>
    <xf numFmtId="0" fontId="33" fillId="0" borderId="1" xfId="0" applyFont="1" applyFill="1" applyBorder="1" applyProtection="1">
      <protection locked="0"/>
    </xf>
    <xf numFmtId="0" fontId="3" fillId="0" borderId="1" xfId="0" applyNumberFormat="1" applyFont="1" applyFill="1" applyBorder="1" applyAlignment="1" applyProtection="1">
      <alignment horizontal="center" vertical="top" wrapText="1"/>
      <protection locked="0"/>
    </xf>
    <xf numFmtId="0" fontId="33" fillId="0" borderId="1" xfId="0" applyFont="1" applyFill="1" applyBorder="1" applyAlignment="1" applyProtection="1">
      <alignment wrapText="1"/>
      <protection locked="0"/>
    </xf>
    <xf numFmtId="165" fontId="3" fillId="0" borderId="1" xfId="0" applyNumberFormat="1" applyFont="1" applyFill="1" applyBorder="1" applyAlignment="1" applyProtection="1">
      <alignment horizontal="center" vertical="top" wrapText="1"/>
      <protection locked="0"/>
    </xf>
    <xf numFmtId="0" fontId="10" fillId="0" borderId="1" xfId="0" applyFont="1" applyFill="1" applyBorder="1" applyAlignment="1" applyProtection="1">
      <alignment wrapText="1"/>
      <protection locked="0"/>
    </xf>
    <xf numFmtId="0" fontId="10" fillId="0" borderId="1" xfId="0" applyFont="1" applyFill="1" applyBorder="1" applyAlignment="1" applyProtection="1">
      <alignment vertical="top" wrapText="1"/>
      <protection locked="0"/>
    </xf>
    <xf numFmtId="0" fontId="10" fillId="0" borderId="1" xfId="0" applyFont="1" applyFill="1" applyBorder="1" applyProtection="1">
      <protection locked="0"/>
    </xf>
    <xf numFmtId="0" fontId="1" fillId="0" borderId="1" xfId="1" applyFont="1" applyFill="1" applyBorder="1" applyAlignment="1" applyProtection="1">
      <alignment horizontal="center" vertical="top" wrapText="1"/>
      <protection locked="0"/>
    </xf>
    <xf numFmtId="0" fontId="1" fillId="0" borderId="1" xfId="0" applyFont="1" applyBorder="1" applyAlignment="1">
      <alignment horizontal="center" vertical="top" wrapText="1"/>
    </xf>
    <xf numFmtId="0" fontId="35" fillId="0" borderId="1" xfId="0" applyFont="1" applyBorder="1" applyAlignment="1">
      <alignment horizontal="center" vertical="top" wrapText="1"/>
    </xf>
    <xf numFmtId="0" fontId="1" fillId="0" borderId="2" xfId="0" applyFont="1" applyFill="1" applyBorder="1" applyAlignment="1" applyProtection="1">
      <alignment vertical="top" wrapText="1"/>
      <protection locked="0"/>
    </xf>
    <xf numFmtId="0" fontId="33" fillId="0" borderId="1" xfId="0" applyFont="1" applyFill="1" applyBorder="1" applyAlignment="1" applyProtection="1">
      <alignment vertical="top" wrapText="1"/>
      <protection locked="0"/>
    </xf>
    <xf numFmtId="0" fontId="4" fillId="0" borderId="1" xfId="1" applyFont="1" applyFill="1" applyBorder="1" applyAlignment="1" applyProtection="1">
      <alignment vertical="top" wrapText="1"/>
      <protection locked="0"/>
    </xf>
    <xf numFmtId="0" fontId="1" fillId="0" borderId="1" xfId="0" applyFont="1" applyFill="1" applyBorder="1" applyAlignment="1" applyProtection="1">
      <alignment vertical="top"/>
      <protection locked="0"/>
    </xf>
    <xf numFmtId="0" fontId="3" fillId="0" borderId="1" xfId="0" applyFont="1" applyFill="1" applyBorder="1" applyAlignment="1" applyProtection="1">
      <alignment horizontal="center" vertical="top" wrapText="1"/>
      <protection locked="0"/>
    </xf>
    <xf numFmtId="2" fontId="3" fillId="0" borderId="1" xfId="0" applyNumberFormat="1" applyFont="1" applyBorder="1" applyAlignment="1">
      <alignment horizontal="center" vertical="top" wrapText="1"/>
    </xf>
    <xf numFmtId="0" fontId="1" fillId="6" borderId="1" xfId="0" applyFont="1" applyFill="1" applyBorder="1" applyAlignment="1">
      <alignment vertical="top" wrapText="1"/>
    </xf>
    <xf numFmtId="0" fontId="1" fillId="6" borderId="1" xfId="0" applyFont="1" applyFill="1" applyBorder="1" applyAlignment="1">
      <alignment horizontal="center" vertical="top" wrapText="1"/>
    </xf>
    <xf numFmtId="49" fontId="1" fillId="0" borderId="3" xfId="0" applyNumberFormat="1" applyFont="1" applyBorder="1" applyAlignment="1">
      <alignment horizontal="center" vertical="top" wrapText="1"/>
    </xf>
    <xf numFmtId="0" fontId="1" fillId="0" borderId="3" xfId="0" applyFont="1" applyBorder="1" applyAlignment="1">
      <alignment horizontal="center" vertical="top" wrapText="1"/>
    </xf>
    <xf numFmtId="165" fontId="1" fillId="0" borderId="1" xfId="0" applyNumberFormat="1" applyFont="1" applyBorder="1" applyAlignment="1">
      <alignment horizontal="center" vertical="top" wrapText="1"/>
    </xf>
    <xf numFmtId="0" fontId="1" fillId="0" borderId="1" xfId="0" applyFont="1" applyBorder="1" applyAlignment="1">
      <alignment vertical="top"/>
    </xf>
    <xf numFmtId="0" fontId="1" fillId="0" borderId="1" xfId="0" applyFont="1" applyBorder="1" applyAlignment="1">
      <alignment vertical="top" wrapText="1"/>
    </xf>
    <xf numFmtId="49" fontId="1" fillId="0" borderId="1" xfId="0" applyNumberFormat="1" applyFont="1" applyBorder="1" applyAlignment="1">
      <alignment horizontal="center" vertical="top" wrapText="1"/>
    </xf>
    <xf numFmtId="0" fontId="74" fillId="0" borderId="1" xfId="1" applyBorder="1" applyAlignment="1" applyProtection="1">
      <alignment horizontal="center" vertical="top" wrapText="1"/>
    </xf>
    <xf numFmtId="3" fontId="3" fillId="0" borderId="1" xfId="0" applyNumberFormat="1" applyFont="1" applyBorder="1" applyAlignment="1">
      <alignment horizontal="center" vertical="top"/>
    </xf>
    <xf numFmtId="4" fontId="3" fillId="0" borderId="1" xfId="0" applyNumberFormat="1" applyFont="1" applyBorder="1" applyAlignment="1">
      <alignment horizontal="center" vertical="top" wrapText="1"/>
    </xf>
    <xf numFmtId="0" fontId="1" fillId="0"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3" fontId="3" fillId="0" borderId="1" xfId="0" applyNumberFormat="1" applyFont="1" applyFill="1" applyBorder="1" applyAlignment="1">
      <alignment horizontal="center" vertical="top"/>
    </xf>
    <xf numFmtId="2" fontId="3" fillId="0" borderId="1" xfId="0" applyNumberFormat="1" applyFont="1" applyFill="1" applyBorder="1" applyAlignment="1">
      <alignment horizontal="center" vertical="top"/>
    </xf>
    <xf numFmtId="1" fontId="3" fillId="0" borderId="1" xfId="0" applyNumberFormat="1" applyFont="1" applyBorder="1" applyAlignment="1">
      <alignment horizontal="center" vertical="top" wrapText="1"/>
    </xf>
    <xf numFmtId="1" fontId="3" fillId="0" borderId="1"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1" fillId="0" borderId="1" xfId="0" applyFont="1" applyBorder="1" applyAlignment="1" applyProtection="1">
      <alignment vertical="top"/>
      <protection locked="0"/>
    </xf>
    <xf numFmtId="0" fontId="33" fillId="0" borderId="1" xfId="0" applyFont="1" applyBorder="1" applyAlignment="1" applyProtection="1">
      <alignment vertical="center" wrapText="1"/>
      <protection locked="0"/>
    </xf>
    <xf numFmtId="0" fontId="33" fillId="0" borderId="1" xfId="0" applyFont="1" applyBorder="1" applyAlignment="1" applyProtection="1">
      <alignment horizontal="center" vertical="center" wrapText="1"/>
      <protection locked="0"/>
    </xf>
    <xf numFmtId="0" fontId="1" fillId="0" borderId="1" xfId="0" applyFont="1" applyBorder="1" applyAlignment="1">
      <alignment horizontal="center" vertical="top"/>
    </xf>
    <xf numFmtId="3" fontId="1" fillId="0" borderId="1" xfId="0" applyNumberFormat="1" applyFont="1" applyFill="1" applyBorder="1" applyAlignment="1" applyProtection="1">
      <alignment horizontal="center" vertical="top"/>
      <protection locked="0"/>
    </xf>
    <xf numFmtId="3" fontId="1" fillId="0" borderId="1" xfId="0" applyNumberFormat="1" applyFont="1" applyBorder="1" applyAlignment="1">
      <alignment horizontal="center" vertical="top"/>
    </xf>
    <xf numFmtId="0" fontId="3" fillId="0" borderId="1" xfId="0" applyFont="1" applyBorder="1" applyAlignment="1">
      <alignment horizontal="center" vertical="top"/>
    </xf>
    <xf numFmtId="0" fontId="3" fillId="0" borderId="1" xfId="0" applyFont="1" applyBorder="1" applyAlignment="1">
      <alignment horizontal="center" vertical="top" wrapText="1"/>
    </xf>
    <xf numFmtId="0" fontId="10" fillId="0" borderId="1" xfId="0" applyFont="1" applyFill="1" applyBorder="1" applyAlignment="1" applyProtection="1">
      <alignment horizontal="left" vertical="top" wrapText="1"/>
      <protection locked="0"/>
    </xf>
    <xf numFmtId="0" fontId="40" fillId="0" borderId="1" xfId="0" applyFont="1" applyFill="1" applyBorder="1" applyAlignment="1" applyProtection="1">
      <alignment vertical="top" wrapText="1"/>
      <protection locked="0"/>
    </xf>
    <xf numFmtId="0" fontId="36" fillId="0" borderId="1" xfId="1" applyFont="1" applyFill="1" applyBorder="1" applyAlignment="1" applyProtection="1">
      <alignment horizontal="center" vertical="top" wrapText="1"/>
      <protection locked="0"/>
    </xf>
    <xf numFmtId="0" fontId="36" fillId="0" borderId="1" xfId="1" applyFont="1" applyFill="1" applyBorder="1" applyAlignment="1" applyProtection="1">
      <alignment vertical="top" wrapText="1"/>
      <protection locked="0"/>
    </xf>
    <xf numFmtId="0" fontId="33" fillId="0" borderId="1" xfId="0" applyFont="1" applyFill="1" applyBorder="1" applyAlignment="1" applyProtection="1">
      <alignment horizontal="center" vertical="top"/>
      <protection locked="0"/>
    </xf>
    <xf numFmtId="0" fontId="36" fillId="0" borderId="3" xfId="1" applyFont="1" applyFill="1" applyBorder="1" applyAlignment="1" applyProtection="1">
      <alignment vertical="top" wrapText="1"/>
      <protection locked="0"/>
    </xf>
    <xf numFmtId="0" fontId="1" fillId="0" borderId="1" xfId="1" applyFont="1" applyFill="1" applyBorder="1" applyAlignment="1" applyProtection="1">
      <alignment vertical="top" wrapText="1"/>
      <protection locked="0"/>
    </xf>
    <xf numFmtId="0" fontId="36" fillId="0" borderId="3" xfId="1" applyFont="1" applyBorder="1" applyAlignment="1" applyProtection="1">
      <alignment vertical="top" wrapText="1"/>
    </xf>
    <xf numFmtId="0" fontId="36" fillId="0" borderId="1" xfId="1" applyFont="1" applyBorder="1" applyAlignment="1" applyProtection="1">
      <alignment horizontal="center" vertical="top" wrapText="1"/>
    </xf>
    <xf numFmtId="0" fontId="10" fillId="0" borderId="1" xfId="0" applyFont="1" applyFill="1" applyBorder="1" applyAlignment="1" applyProtection="1">
      <alignment vertical="top"/>
      <protection locked="0"/>
    </xf>
    <xf numFmtId="0" fontId="33" fillId="0" borderId="1" xfId="0" applyFont="1" applyFill="1" applyBorder="1" applyAlignment="1" applyProtection="1">
      <alignment vertical="top"/>
      <protection locked="0"/>
    </xf>
    <xf numFmtId="0" fontId="4" fillId="0" borderId="1" xfId="1" applyFont="1" applyFill="1" applyBorder="1" applyAlignment="1" applyProtection="1">
      <alignment vertical="top"/>
      <protection locked="0"/>
    </xf>
    <xf numFmtId="0" fontId="33" fillId="0" borderId="1" xfId="0" applyFont="1" applyFill="1" applyBorder="1" applyAlignment="1" applyProtection="1">
      <alignment horizontal="center" vertical="top" wrapText="1"/>
      <protection locked="0"/>
    </xf>
    <xf numFmtId="0" fontId="36" fillId="0" borderId="1" xfId="1" applyFont="1" applyBorder="1" applyAlignment="1" applyProtection="1">
      <alignment vertical="top" wrapText="1"/>
    </xf>
    <xf numFmtId="0" fontId="39" fillId="0" borderId="1" xfId="0" applyFont="1" applyBorder="1" applyAlignment="1">
      <alignment vertical="top" wrapText="1"/>
    </xf>
    <xf numFmtId="0" fontId="33" fillId="0" borderId="1" xfId="0" applyFont="1" applyBorder="1" applyAlignment="1" applyProtection="1">
      <alignment horizontal="left" vertical="center" wrapText="1"/>
      <protection locked="0"/>
    </xf>
    <xf numFmtId="2" fontId="33" fillId="0" borderId="1" xfId="0" applyNumberFormat="1" applyFont="1" applyBorder="1" applyAlignment="1" applyProtection="1">
      <alignment vertical="top" wrapText="1"/>
      <protection locked="0"/>
    </xf>
    <xf numFmtId="2" fontId="33" fillId="0" borderId="1" xfId="0" applyNumberFormat="1" applyFont="1" applyBorder="1" applyAlignment="1" applyProtection="1">
      <alignment horizontal="center" vertical="top" wrapText="1"/>
      <protection locked="0"/>
    </xf>
    <xf numFmtId="2" fontId="1" fillId="0" borderId="1" xfId="0" applyNumberFormat="1" applyFont="1" applyBorder="1" applyProtection="1">
      <protection locked="0"/>
    </xf>
    <xf numFmtId="49" fontId="1" fillId="0" borderId="1" xfId="0" applyNumberFormat="1" applyFont="1" applyBorder="1" applyAlignment="1" applyProtection="1">
      <alignment horizontal="left" vertical="top" wrapText="1"/>
      <protection locked="0"/>
    </xf>
    <xf numFmtId="17" fontId="10" fillId="0" borderId="1" xfId="0" applyNumberFormat="1" applyFont="1" applyBorder="1" applyAlignment="1" applyProtection="1">
      <alignment horizontal="center" vertical="top" wrapText="1"/>
      <protection locked="0"/>
    </xf>
    <xf numFmtId="0" fontId="10"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1" fontId="3" fillId="0" borderId="1" xfId="0" applyNumberFormat="1" applyFont="1" applyBorder="1" applyAlignment="1" applyProtection="1">
      <alignment horizontal="center" vertical="center" wrapText="1"/>
      <protection locked="0"/>
    </xf>
    <xf numFmtId="4" fontId="3" fillId="0" borderId="1" xfId="0" applyNumberFormat="1" applyFont="1" applyBorder="1" applyAlignment="1" applyProtection="1">
      <alignment horizontal="center" vertical="center" wrapText="1"/>
      <protection locked="0"/>
    </xf>
    <xf numFmtId="49" fontId="33" fillId="0" borderId="1" xfId="0" applyNumberFormat="1" applyFont="1" applyBorder="1" applyAlignment="1" applyProtection="1">
      <alignment vertical="top" wrapText="1"/>
      <protection locked="0"/>
    </xf>
    <xf numFmtId="1" fontId="33" fillId="0" borderId="1" xfId="0" applyNumberFormat="1" applyFont="1" applyBorder="1" applyAlignment="1" applyProtection="1">
      <alignment vertical="top" wrapText="1"/>
      <protection locked="0"/>
    </xf>
    <xf numFmtId="0" fontId="33" fillId="0" borderId="1" xfId="0" applyFont="1" applyBorder="1" applyAlignment="1" applyProtection="1">
      <alignment wrapText="1"/>
      <protection locked="0"/>
    </xf>
    <xf numFmtId="0" fontId="36" fillId="0" borderId="1" xfId="1" applyFont="1" applyBorder="1" applyAlignment="1" applyProtection="1">
      <alignment horizontal="center" vertical="center" wrapText="1"/>
      <protection locked="0"/>
    </xf>
    <xf numFmtId="0" fontId="27" fillId="0" borderId="1" xfId="1" applyFont="1" applyBorder="1" applyAlignment="1" applyProtection="1">
      <alignment vertical="top" wrapText="1"/>
      <protection locked="0"/>
    </xf>
    <xf numFmtId="0" fontId="36" fillId="0" borderId="1" xfId="1" applyFont="1" applyBorder="1" applyAlignment="1" applyProtection="1">
      <alignment vertical="top" wrapText="1"/>
      <protection locked="0"/>
    </xf>
    <xf numFmtId="0" fontId="36" fillId="0" borderId="1" xfId="1" applyFont="1" applyBorder="1" applyAlignment="1" applyProtection="1">
      <alignment horizontal="center" vertical="top" wrapText="1"/>
      <protection locked="0"/>
    </xf>
    <xf numFmtId="0" fontId="1" fillId="6" borderId="1" xfId="0" applyFont="1" applyFill="1" applyBorder="1" applyAlignment="1" applyProtection="1">
      <alignment horizontal="center" vertical="center" wrapText="1"/>
      <protection locked="0"/>
    </xf>
    <xf numFmtId="0" fontId="1" fillId="6" borderId="1" xfId="0" applyNumberFormat="1" applyFont="1" applyFill="1" applyBorder="1" applyAlignment="1" applyProtection="1">
      <alignment horizontal="center" vertical="center" wrapText="1"/>
      <protection locked="0"/>
    </xf>
    <xf numFmtId="0" fontId="42" fillId="0" borderId="1" xfId="0" applyFont="1" applyBorder="1" applyAlignment="1" applyProtection="1">
      <alignment horizontal="center" vertical="center" textRotation="90"/>
      <protection locked="0"/>
    </xf>
    <xf numFmtId="0" fontId="1" fillId="6" borderId="1" xfId="0" applyFont="1" applyFill="1" applyBorder="1" applyAlignment="1" applyProtection="1">
      <alignment horizontal="center" vertical="center" textRotation="90" wrapText="1"/>
      <protection locked="0"/>
    </xf>
    <xf numFmtId="49" fontId="1" fillId="0" borderId="1" xfId="0" applyNumberFormat="1" applyFont="1" applyBorder="1" applyAlignment="1" applyProtection="1">
      <alignment horizontal="center" vertical="center" wrapText="1"/>
      <protection locked="0"/>
    </xf>
    <xf numFmtId="0" fontId="43" fillId="0" borderId="1" xfId="0" applyFont="1" applyBorder="1" applyAlignment="1" applyProtection="1">
      <alignment vertical="center" wrapText="1"/>
      <protection locked="0"/>
    </xf>
    <xf numFmtId="0" fontId="3" fillId="0" borderId="1" xfId="0" applyFont="1" applyBorder="1" applyAlignment="1" applyProtection="1">
      <alignment horizontal="center" vertical="center" wrapText="1"/>
      <protection locked="0"/>
    </xf>
    <xf numFmtId="0" fontId="1" fillId="0" borderId="1" xfId="0" applyFont="1" applyBorder="1" applyAlignment="1" applyProtection="1">
      <alignment horizontal="left"/>
      <protection locked="0"/>
    </xf>
    <xf numFmtId="0" fontId="33" fillId="0" borderId="1" xfId="0" applyFont="1" applyBorder="1" applyAlignment="1" applyProtection="1">
      <alignment horizontal="left" vertical="center" textRotation="90" wrapText="1"/>
      <protection locked="0"/>
    </xf>
    <xf numFmtId="0" fontId="1" fillId="0" borderId="1" xfId="0" applyFont="1" applyBorder="1" applyAlignment="1" applyProtection="1">
      <alignment horizontal="left" vertical="center" wrapText="1"/>
      <protection locked="0"/>
    </xf>
    <xf numFmtId="0" fontId="1" fillId="0" borderId="1" xfId="0" applyFont="1" applyBorder="1" applyAlignment="1" applyProtection="1">
      <alignment vertical="center" wrapText="1"/>
      <protection locked="0"/>
    </xf>
    <xf numFmtId="1" fontId="1" fillId="0" borderId="1" xfId="0" applyNumberFormat="1" applyFont="1" applyBorder="1" applyAlignment="1">
      <alignment horizontal="center" vertical="top" wrapText="1"/>
    </xf>
    <xf numFmtId="0" fontId="1" fillId="0" borderId="1" xfId="0" applyFont="1" applyBorder="1" applyAlignment="1">
      <alignment horizontal="left" vertical="top"/>
    </xf>
    <xf numFmtId="0" fontId="6" fillId="0" borderId="1" xfId="0" applyFont="1" applyFill="1" applyBorder="1" applyAlignment="1" applyProtection="1">
      <alignment horizontal="center" wrapText="1"/>
      <protection locked="0"/>
    </xf>
    <xf numFmtId="0" fontId="1" fillId="0" borderId="1" xfId="0" applyFont="1" applyFill="1" applyBorder="1" applyAlignment="1" applyProtection="1">
      <alignment vertical="center" wrapText="1"/>
      <protection locked="0"/>
    </xf>
    <xf numFmtId="0" fontId="36" fillId="6" borderId="1" xfId="1" applyFont="1" applyFill="1" applyBorder="1" applyAlignment="1" applyProtection="1">
      <alignment horizontal="left" vertical="top" wrapText="1"/>
      <protection locked="0"/>
    </xf>
    <xf numFmtId="0" fontId="36" fillId="6" borderId="1" xfId="1" applyFont="1" applyFill="1" applyBorder="1" applyAlignment="1" applyProtection="1">
      <alignment vertical="top" wrapText="1"/>
      <protection locked="0"/>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1" applyFont="1" applyBorder="1" applyAlignment="1" applyProtection="1">
      <alignment vertical="center" wrapText="1"/>
    </xf>
    <xf numFmtId="0" fontId="1" fillId="0" borderId="1" xfId="0" applyFont="1" applyBorder="1" applyAlignment="1">
      <alignment vertical="center" wrapText="1"/>
    </xf>
    <xf numFmtId="0" fontId="1" fillId="0" borderId="1" xfId="0" applyFont="1" applyBorder="1" applyAlignment="1">
      <alignment horizontal="justify" vertical="center"/>
    </xf>
    <xf numFmtId="0" fontId="36" fillId="6" borderId="1" xfId="1" applyFont="1" applyFill="1" applyBorder="1" applyAlignment="1" applyProtection="1">
      <alignment horizontal="left" vertical="top" wrapText="1"/>
    </xf>
    <xf numFmtId="0" fontId="36" fillId="0" borderId="1" xfId="1" applyFont="1" applyBorder="1" applyAlignment="1" applyProtection="1">
      <alignment horizontal="left" vertical="top" wrapText="1"/>
    </xf>
    <xf numFmtId="0" fontId="48" fillId="0" borderId="1" xfId="0" applyFont="1" applyBorder="1" applyAlignment="1" applyProtection="1">
      <alignment horizontal="left" vertical="top" wrapText="1"/>
      <protection locked="0"/>
    </xf>
    <xf numFmtId="2" fontId="1" fillId="6" borderId="1" xfId="0" applyNumberFormat="1" applyFont="1" applyFill="1" applyBorder="1" applyAlignment="1" applyProtection="1">
      <alignment horizontal="center" vertical="top" wrapText="1"/>
      <protection locked="0"/>
    </xf>
    <xf numFmtId="0" fontId="3" fillId="6" borderId="1" xfId="0" applyFont="1" applyFill="1" applyBorder="1" applyAlignment="1" applyProtection="1">
      <alignment horizontal="center" vertical="top" wrapText="1"/>
      <protection locked="0"/>
    </xf>
    <xf numFmtId="0" fontId="34" fillId="0" borderId="1" xfId="0" applyFont="1" applyBorder="1" applyAlignment="1" applyProtection="1">
      <alignment horizontal="center" vertical="top" wrapText="1"/>
      <protection locked="0"/>
    </xf>
    <xf numFmtId="0" fontId="3" fillId="6" borderId="1" xfId="0" applyFont="1" applyFill="1" applyBorder="1" applyAlignment="1">
      <alignment horizontal="center" vertical="center" wrapText="1"/>
    </xf>
    <xf numFmtId="0" fontId="1" fillId="0" borderId="1" xfId="0" applyNumberFormat="1" applyFont="1" applyBorder="1" applyAlignment="1" applyProtection="1">
      <alignment horizontal="left" vertical="top" wrapText="1"/>
      <protection locked="0"/>
    </xf>
    <xf numFmtId="0" fontId="1" fillId="0" borderId="1" xfId="1" applyFont="1" applyBorder="1" applyAlignment="1" applyProtection="1">
      <alignment horizontal="left" vertical="top" wrapText="1"/>
      <protection locked="0"/>
    </xf>
    <xf numFmtId="49" fontId="36" fillId="6" borderId="1" xfId="1" applyNumberFormat="1" applyFont="1" applyFill="1" applyBorder="1" applyAlignment="1" applyProtection="1">
      <alignment vertical="top" wrapText="1"/>
      <protection locked="0"/>
    </xf>
    <xf numFmtId="0" fontId="36" fillId="0" borderId="1" xfId="1" applyFont="1" applyFill="1" applyBorder="1" applyAlignment="1" applyProtection="1">
      <alignment vertical="top"/>
      <protection locked="0"/>
    </xf>
    <xf numFmtId="0" fontId="39" fillId="0" borderId="1" xfId="0" applyFont="1" applyBorder="1" applyAlignment="1" applyProtection="1">
      <alignment horizontal="center" vertical="center" wrapText="1"/>
      <protection locked="0"/>
    </xf>
    <xf numFmtId="0" fontId="1" fillId="0" borderId="1" xfId="0" applyNumberFormat="1" applyFont="1" applyBorder="1" applyAlignment="1" applyProtection="1">
      <alignment horizontal="center" vertical="center" wrapText="1"/>
      <protection locked="0"/>
    </xf>
    <xf numFmtId="0" fontId="10" fillId="0" borderId="1" xfId="0" applyFont="1" applyBorder="1" applyAlignment="1" applyProtection="1">
      <alignment vertical="top"/>
      <protection locked="0"/>
    </xf>
    <xf numFmtId="0" fontId="34" fillId="0" borderId="1" xfId="0" applyFont="1" applyBorder="1" applyAlignment="1" applyProtection="1">
      <alignment vertical="top" wrapText="1"/>
      <protection locked="0"/>
    </xf>
    <xf numFmtId="0" fontId="33" fillId="0" borderId="1" xfId="0" applyNumberFormat="1" applyFont="1" applyBorder="1" applyAlignment="1" applyProtection="1">
      <alignment horizontal="center" vertical="top" wrapText="1"/>
      <protection locked="0"/>
    </xf>
    <xf numFmtId="164" fontId="33" fillId="0" borderId="1" xfId="0" applyNumberFormat="1" applyFont="1" applyBorder="1" applyAlignment="1" applyProtection="1">
      <alignment horizontal="center" vertical="top" wrapText="1"/>
      <protection locked="0"/>
    </xf>
    <xf numFmtId="49" fontId="3" fillId="0" borderId="1" xfId="0" applyNumberFormat="1" applyFont="1" applyBorder="1" applyAlignment="1" applyProtection="1">
      <alignment horizontal="center" vertical="top" wrapText="1"/>
      <protection locked="0"/>
    </xf>
    <xf numFmtId="0" fontId="35" fillId="0" borderId="1" xfId="0" applyFont="1" applyFill="1" applyBorder="1" applyAlignment="1" applyProtection="1">
      <alignment vertical="top" wrapText="1"/>
      <protection locked="0"/>
    </xf>
    <xf numFmtId="0" fontId="38" fillId="0" borderId="1" xfId="0" applyFont="1" applyBorder="1" applyAlignment="1" applyProtection="1">
      <alignment vertical="top" wrapText="1"/>
      <protection locked="0"/>
    </xf>
    <xf numFmtId="0" fontId="10" fillId="0" borderId="1" xfId="0" applyFont="1" applyBorder="1" applyProtection="1">
      <protection locked="0"/>
    </xf>
    <xf numFmtId="0" fontId="52" fillId="0" borderId="1" xfId="0" applyFont="1" applyFill="1" applyBorder="1" applyAlignment="1" applyProtection="1">
      <alignment horizontal="center" vertical="center" wrapText="1"/>
      <protection locked="0"/>
    </xf>
    <xf numFmtId="0" fontId="36" fillId="0" borderId="1" xfId="1" applyFont="1" applyFill="1" applyBorder="1" applyAlignment="1" applyProtection="1">
      <alignment horizontal="left" vertical="top" wrapText="1"/>
      <protection locked="0"/>
    </xf>
    <xf numFmtId="0" fontId="35" fillId="0" borderId="1" xfId="0" applyFont="1" applyFill="1" applyBorder="1" applyAlignment="1" applyProtection="1">
      <alignment vertical="center" wrapText="1"/>
      <protection locked="0"/>
    </xf>
    <xf numFmtId="0" fontId="46" fillId="0" borderId="1" xfId="0" applyFont="1" applyBorder="1" applyProtection="1">
      <protection locked="0"/>
    </xf>
    <xf numFmtId="166" fontId="3" fillId="0" borderId="1" xfId="0" applyNumberFormat="1" applyFont="1" applyFill="1" applyBorder="1" applyAlignment="1" applyProtection="1">
      <alignment horizontal="center" vertical="top" wrapText="1"/>
      <protection locked="0"/>
    </xf>
    <xf numFmtId="0" fontId="6" fillId="0" borderId="1" xfId="0" applyFont="1" applyBorder="1" applyAlignment="1" applyProtection="1">
      <alignment horizontal="center" vertical="top"/>
      <protection locked="0"/>
    </xf>
    <xf numFmtId="0" fontId="1" fillId="6" borderId="3" xfId="0" applyFont="1" applyFill="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36" fillId="0" borderId="3" xfId="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165" fontId="1" fillId="0" borderId="1" xfId="0" applyNumberFormat="1" applyFont="1" applyBorder="1" applyAlignment="1" applyProtection="1">
      <alignment horizontal="left" vertical="top"/>
      <protection locked="0"/>
    </xf>
    <xf numFmtId="0" fontId="33" fillId="0" borderId="0" xfId="0" applyFont="1" applyAlignment="1" applyProtection="1">
      <alignment wrapText="1"/>
      <protection locked="0"/>
    </xf>
    <xf numFmtId="0" fontId="27" fillId="0" borderId="3" xfId="1" applyFont="1" applyBorder="1" applyAlignment="1" applyProtection="1">
      <alignment vertical="top" wrapText="1"/>
      <protection locked="0"/>
    </xf>
    <xf numFmtId="0" fontId="27" fillId="0" borderId="3" xfId="1" applyFont="1" applyBorder="1" applyAlignment="1" applyProtection="1">
      <alignment horizontal="center" vertical="top" wrapText="1"/>
      <protection locked="0"/>
    </xf>
    <xf numFmtId="0" fontId="36" fillId="0" borderId="3" xfId="1" applyFont="1" applyBorder="1" applyAlignment="1" applyProtection="1">
      <alignment vertical="top" wrapText="1"/>
      <protection locked="0"/>
    </xf>
    <xf numFmtId="0" fontId="1" fillId="0" borderId="3" xfId="0" applyFont="1" applyBorder="1" applyAlignment="1">
      <alignment vertical="top" wrapText="1"/>
    </xf>
    <xf numFmtId="0" fontId="35" fillId="0" borderId="6" xfId="0" applyFont="1" applyBorder="1" applyAlignment="1" applyProtection="1">
      <alignment horizontal="center" vertical="top" wrapText="1"/>
      <protection locked="0"/>
    </xf>
    <xf numFmtId="164" fontId="1" fillId="0" borderId="1" xfId="0" applyNumberFormat="1" applyFont="1" applyBorder="1" applyAlignment="1">
      <alignment horizontal="center" vertical="top" wrapText="1"/>
    </xf>
    <xf numFmtId="0" fontId="1" fillId="0" borderId="1" xfId="1" applyFont="1" applyBorder="1" applyAlignment="1" applyProtection="1">
      <alignment vertical="top" wrapText="1"/>
      <protection locked="0"/>
    </xf>
    <xf numFmtId="0" fontId="3" fillId="0" borderId="1" xfId="0" applyFont="1" applyBorder="1" applyAlignment="1" applyProtection="1">
      <alignment horizontal="center" vertical="top"/>
      <protection locked="0"/>
    </xf>
    <xf numFmtId="0" fontId="1" fillId="7" borderId="7" xfId="0" applyFont="1" applyFill="1" applyBorder="1" applyAlignment="1" applyProtection="1">
      <alignment vertical="top" wrapText="1"/>
      <protection locked="0"/>
    </xf>
    <xf numFmtId="0" fontId="35" fillId="0" borderId="7" xfId="0" applyFont="1" applyBorder="1" applyAlignment="1" applyProtection="1">
      <alignment horizontal="center" vertical="top" wrapText="1"/>
      <protection locked="0"/>
    </xf>
    <xf numFmtId="0" fontId="35" fillId="0" borderId="7" xfId="0" applyFont="1" applyBorder="1" applyAlignment="1" applyProtection="1">
      <alignment vertical="top" wrapText="1"/>
      <protection locked="0"/>
    </xf>
    <xf numFmtId="3" fontId="1" fillId="0" borderId="7" xfId="0" applyNumberFormat="1" applyFont="1" applyBorder="1" applyAlignment="1" applyProtection="1">
      <alignment horizontal="center" vertical="top"/>
      <protection locked="0"/>
    </xf>
    <xf numFmtId="0" fontId="43" fillId="0" borderId="7" xfId="0" applyFont="1" applyBorder="1" applyAlignment="1" applyProtection="1">
      <alignment horizontal="center" vertical="top" wrapText="1"/>
      <protection locked="0"/>
    </xf>
    <xf numFmtId="0" fontId="43" fillId="7" borderId="7" xfId="0" applyFont="1" applyFill="1" applyBorder="1" applyAlignment="1" applyProtection="1">
      <alignment vertical="top" wrapText="1"/>
      <protection locked="0"/>
    </xf>
    <xf numFmtId="0" fontId="1" fillId="0" borderId="7" xfId="0" applyFont="1" applyBorder="1" applyAlignment="1" applyProtection="1">
      <alignment horizontal="center" vertical="top"/>
      <protection locked="0"/>
    </xf>
    <xf numFmtId="3" fontId="3" fillId="0" borderId="7" xfId="0" applyNumberFormat="1" applyFont="1" applyBorder="1" applyAlignment="1" applyProtection="1">
      <alignment horizontal="center" vertical="top"/>
      <protection locked="0"/>
    </xf>
    <xf numFmtId="4" fontId="3" fillId="0" borderId="7" xfId="0" applyNumberFormat="1" applyFont="1" applyBorder="1" applyAlignment="1" applyProtection="1">
      <alignment horizontal="center" vertical="top" wrapText="1"/>
      <protection locked="0"/>
    </xf>
    <xf numFmtId="0" fontId="1" fillId="7" borderId="1" xfId="0" applyFont="1" applyFill="1" applyBorder="1" applyAlignment="1" applyProtection="1">
      <alignment vertical="top" wrapText="1"/>
      <protection locked="0"/>
    </xf>
    <xf numFmtId="0" fontId="35" fillId="0" borderId="1" xfId="0" applyFont="1" applyBorder="1" applyAlignment="1" applyProtection="1">
      <alignment horizontal="center" vertical="top" wrapText="1"/>
      <protection locked="0"/>
    </xf>
    <xf numFmtId="0" fontId="35" fillId="0" borderId="1" xfId="0" applyFont="1" applyBorder="1" applyAlignment="1" applyProtection="1">
      <alignment vertical="top" wrapText="1"/>
      <protection locked="0"/>
    </xf>
    <xf numFmtId="3" fontId="1" fillId="0" borderId="1" xfId="0" applyNumberFormat="1" applyFont="1" applyBorder="1" applyAlignment="1" applyProtection="1">
      <alignment horizontal="center" vertical="top"/>
      <protection locked="0"/>
    </xf>
    <xf numFmtId="0" fontId="43" fillId="0" borderId="1" xfId="0" applyFont="1" applyBorder="1" applyAlignment="1" applyProtection="1">
      <alignment horizontal="center" vertical="top" wrapText="1"/>
      <protection locked="0"/>
    </xf>
    <xf numFmtId="0" fontId="43" fillId="7" borderId="1" xfId="0" applyFont="1" applyFill="1" applyBorder="1" applyAlignment="1" applyProtection="1">
      <alignment vertical="top" wrapText="1"/>
      <protection locked="0"/>
    </xf>
    <xf numFmtId="0" fontId="4" fillId="0" borderId="1" xfId="1" applyFont="1" applyBorder="1" applyAlignment="1" applyProtection="1">
      <alignment vertical="top" wrapText="1"/>
      <protection locked="0"/>
    </xf>
    <xf numFmtId="0" fontId="4" fillId="0" borderId="1" xfId="1" applyFont="1" applyBorder="1" applyAlignment="1" applyProtection="1">
      <alignment horizontal="left" vertical="top" wrapText="1"/>
      <protection locked="0"/>
    </xf>
    <xf numFmtId="49" fontId="35" fillId="0" borderId="1" xfId="0" applyNumberFormat="1" applyFont="1" applyBorder="1" applyAlignment="1" applyProtection="1">
      <alignment horizontal="center" vertical="top" wrapText="1"/>
      <protection locked="0"/>
    </xf>
    <xf numFmtId="0" fontId="43" fillId="0" borderId="1" xfId="0" applyFont="1" applyBorder="1" applyAlignment="1" applyProtection="1">
      <alignment vertical="top" wrapText="1"/>
      <protection locked="0"/>
    </xf>
    <xf numFmtId="0" fontId="39" fillId="0" borderId="1" xfId="0" applyFont="1" applyBorder="1" applyAlignment="1" applyProtection="1">
      <alignment wrapText="1"/>
      <protection locked="0"/>
    </xf>
    <xf numFmtId="0" fontId="36" fillId="0" borderId="1" xfId="1" applyFont="1" applyBorder="1" applyAlignment="1" applyProtection="1">
      <alignment wrapText="1"/>
      <protection locked="0"/>
    </xf>
    <xf numFmtId="0" fontId="48" fillId="0" borderId="1" xfId="0" applyFont="1" applyBorder="1" applyAlignment="1" applyProtection="1">
      <alignment horizontal="left" vertical="top"/>
      <protection locked="0"/>
    </xf>
    <xf numFmtId="0" fontId="33" fillId="0" borderId="1" xfId="0" applyFont="1" applyBorder="1" applyAlignment="1" applyProtection="1">
      <alignment horizontal="left" vertical="top"/>
      <protection locked="0"/>
    </xf>
    <xf numFmtId="0" fontId="39" fillId="0" borderId="1" xfId="0" applyFont="1" applyBorder="1" applyProtection="1">
      <protection locked="0"/>
    </xf>
    <xf numFmtId="0" fontId="36" fillId="0" borderId="1" xfId="1" applyFont="1" applyBorder="1" applyAlignment="1" applyProtection="1">
      <protection locked="0"/>
    </xf>
    <xf numFmtId="166" fontId="1" fillId="0" borderId="1" xfId="0" applyNumberFormat="1" applyFont="1" applyBorder="1" applyAlignment="1" applyProtection="1">
      <alignment horizontal="left" vertical="top" wrapText="1"/>
      <protection locked="0"/>
    </xf>
    <xf numFmtId="0" fontId="33" fillId="0" borderId="1" xfId="0" applyFont="1" applyBorder="1" applyAlignment="1" applyProtection="1">
      <alignment horizontal="center"/>
      <protection locked="0"/>
    </xf>
    <xf numFmtId="0" fontId="33" fillId="0" borderId="1" xfId="0" applyFont="1" applyBorder="1" applyAlignment="1" applyProtection="1">
      <protection locked="0"/>
    </xf>
    <xf numFmtId="0" fontId="33" fillId="0" borderId="1" xfId="0" applyFont="1" applyBorder="1" applyProtection="1">
      <protection locked="0"/>
    </xf>
    <xf numFmtId="0" fontId="1" fillId="0" borderId="8" xfId="0" applyFont="1" applyBorder="1" applyAlignment="1" applyProtection="1">
      <alignment vertical="top" wrapText="1"/>
      <protection locked="0"/>
    </xf>
    <xf numFmtId="0" fontId="1" fillId="0" borderId="8" xfId="0" applyFont="1" applyBorder="1" applyAlignment="1" applyProtection="1">
      <alignment horizontal="left" vertical="top" wrapText="1"/>
      <protection locked="0"/>
    </xf>
    <xf numFmtId="0" fontId="1" fillId="0" borderId="8" xfId="0" applyFont="1" applyBorder="1" applyAlignment="1" applyProtection="1">
      <alignment horizontal="center" vertical="top" wrapText="1"/>
      <protection locked="0"/>
    </xf>
    <xf numFmtId="1" fontId="3" fillId="0" borderId="8" xfId="0" applyNumberFormat="1" applyFont="1" applyBorder="1" applyAlignment="1" applyProtection="1">
      <alignment horizontal="center" vertical="top" wrapText="1"/>
      <protection locked="0"/>
    </xf>
    <xf numFmtId="4" fontId="3" fillId="0" borderId="8" xfId="0" applyNumberFormat="1" applyFont="1" applyBorder="1" applyAlignment="1" applyProtection="1">
      <alignment horizontal="center" vertical="top" wrapText="1"/>
      <protection locked="0"/>
    </xf>
    <xf numFmtId="2" fontId="3" fillId="0" borderId="1" xfId="0" applyNumberFormat="1" applyFont="1" applyBorder="1" applyAlignment="1" applyProtection="1">
      <alignment horizontal="center" vertical="center" wrapText="1"/>
      <protection locked="0"/>
    </xf>
    <xf numFmtId="0" fontId="4" fillId="0" borderId="1" xfId="1" applyFont="1" applyBorder="1" applyAlignment="1" applyProtection="1">
      <alignment horizontal="center" vertical="center" wrapText="1"/>
    </xf>
    <xf numFmtId="0" fontId="1" fillId="0" borderId="1" xfId="0" applyFont="1" applyBorder="1" applyAlignment="1">
      <alignment horizontal="center" vertical="center"/>
    </xf>
    <xf numFmtId="0" fontId="33" fillId="0" borderId="1" xfId="0" applyFont="1" applyFill="1" applyBorder="1" applyAlignment="1">
      <alignment vertical="top" wrapText="1"/>
    </xf>
    <xf numFmtId="1" fontId="6" fillId="0" borderId="1" xfId="0" applyNumberFormat="1" applyFont="1" applyBorder="1" applyAlignment="1">
      <alignment horizontal="center" vertical="top" wrapText="1"/>
    </xf>
    <xf numFmtId="2" fontId="6" fillId="0" borderId="1" xfId="0" applyNumberFormat="1" applyFont="1" applyBorder="1" applyAlignment="1">
      <alignment horizontal="center" vertical="top" wrapText="1"/>
    </xf>
    <xf numFmtId="0" fontId="3" fillId="0" borderId="1" xfId="0" applyNumberFormat="1" applyFont="1" applyBorder="1" applyAlignment="1">
      <alignment horizontal="center" vertical="top" wrapText="1"/>
    </xf>
    <xf numFmtId="0" fontId="3" fillId="6" borderId="1" xfId="0" applyNumberFormat="1" applyFont="1" applyFill="1" applyBorder="1" applyAlignment="1">
      <alignment horizontal="center" vertical="top" wrapText="1"/>
    </xf>
    <xf numFmtId="0" fontId="6" fillId="0" borderId="1" xfId="0" applyNumberFormat="1" applyFont="1" applyBorder="1" applyAlignment="1">
      <alignment horizontal="center" vertical="top" wrapText="1"/>
    </xf>
    <xf numFmtId="0" fontId="33" fillId="0" borderId="1" xfId="0" applyFont="1" applyBorder="1" applyAlignment="1">
      <alignment vertical="top" wrapText="1"/>
    </xf>
    <xf numFmtId="0" fontId="33" fillId="0" borderId="1" xfId="0" applyFont="1" applyBorder="1" applyAlignment="1">
      <alignment horizontal="center" vertical="top" wrapText="1"/>
    </xf>
    <xf numFmtId="0" fontId="35" fillId="0" borderId="1" xfId="0" applyFont="1" applyBorder="1" applyAlignment="1">
      <alignment vertical="top" wrapText="1"/>
    </xf>
    <xf numFmtId="0" fontId="35" fillId="0" borderId="1" xfId="0" applyFont="1" applyBorder="1" applyAlignment="1">
      <alignment horizontal="left" vertical="top" wrapText="1"/>
    </xf>
    <xf numFmtId="0" fontId="1" fillId="7" borderId="1" xfId="0" applyFont="1" applyFill="1" applyBorder="1" applyAlignment="1">
      <alignment horizontal="left" vertical="top" wrapText="1"/>
    </xf>
    <xf numFmtId="0" fontId="43" fillId="7" borderId="1" xfId="0" applyFont="1" applyFill="1" applyBorder="1" applyAlignment="1">
      <alignment horizontal="left" vertical="top" wrapText="1"/>
    </xf>
    <xf numFmtId="1" fontId="3" fillId="7" borderId="1" xfId="0" applyNumberFormat="1" applyFont="1" applyFill="1" applyBorder="1" applyAlignment="1">
      <alignment horizontal="center" vertical="top" wrapText="1"/>
    </xf>
    <xf numFmtId="2" fontId="3" fillId="7" borderId="1" xfId="0" applyNumberFormat="1" applyFont="1" applyFill="1" applyBorder="1" applyAlignment="1">
      <alignment horizontal="center" vertical="top" wrapText="1"/>
    </xf>
    <xf numFmtId="0" fontId="10" fillId="0" borderId="1" xfId="0" applyNumberFormat="1" applyFont="1" applyBorder="1" applyAlignment="1">
      <alignment horizontal="left" vertical="top" wrapText="1"/>
    </xf>
    <xf numFmtId="0" fontId="33" fillId="0" borderId="1" xfId="0" applyFont="1" applyBorder="1" applyAlignment="1">
      <alignment horizontal="left" vertical="top" wrapText="1"/>
    </xf>
    <xf numFmtId="0" fontId="48" fillId="0" borderId="1" xfId="0" applyFont="1" applyBorder="1" applyAlignment="1">
      <alignment wrapText="1"/>
    </xf>
    <xf numFmtId="0" fontId="34" fillId="0" borderId="1" xfId="0" applyFont="1" applyBorder="1" applyAlignment="1">
      <alignment horizontal="center" vertical="top" wrapText="1"/>
    </xf>
    <xf numFmtId="0" fontId="36" fillId="0" borderId="0" xfId="1" applyFont="1" applyAlignment="1" applyProtection="1">
      <protection locked="0"/>
    </xf>
    <xf numFmtId="0" fontId="27" fillId="0" borderId="1" xfId="1" applyFont="1" applyBorder="1" applyAlignment="1" applyProtection="1">
      <alignment horizontal="center" vertical="top" wrapText="1"/>
      <protection locked="0"/>
    </xf>
    <xf numFmtId="0" fontId="1" fillId="0" borderId="8" xfId="0" applyFont="1" applyFill="1" applyBorder="1" applyAlignment="1" applyProtection="1">
      <alignment vertical="top" wrapText="1"/>
      <protection locked="0"/>
    </xf>
    <xf numFmtId="0" fontId="54" fillId="0" borderId="8" xfId="1" applyNumberFormat="1" applyFont="1" applyFill="1" applyBorder="1" applyAlignment="1" applyProtection="1">
      <alignment horizontal="center" vertical="top" wrapText="1"/>
      <protection locked="0"/>
    </xf>
    <xf numFmtId="0" fontId="1" fillId="0" borderId="8" xfId="0" applyFont="1" applyFill="1" applyBorder="1" applyAlignment="1" applyProtection="1">
      <alignment horizontal="center" vertical="top" wrapText="1"/>
      <protection locked="0"/>
    </xf>
    <xf numFmtId="164" fontId="1" fillId="0" borderId="1" xfId="0" applyNumberFormat="1" applyFont="1" applyBorder="1" applyAlignment="1" applyProtection="1">
      <alignment horizontal="center" vertical="center" wrapText="1"/>
      <protection locked="0"/>
    </xf>
    <xf numFmtId="0" fontId="74" fillId="6" borderId="1" xfId="1" applyFill="1" applyBorder="1" applyAlignment="1" applyProtection="1">
      <alignment horizontal="center" vertical="center" wrapText="1"/>
      <protection locked="0"/>
    </xf>
    <xf numFmtId="0" fontId="36" fillId="6" borderId="1" xfId="1" applyFont="1" applyFill="1" applyBorder="1" applyAlignment="1" applyProtection="1">
      <alignment horizontal="center" vertical="center" wrapText="1"/>
      <protection locked="0"/>
    </xf>
    <xf numFmtId="49" fontId="36" fillId="0" borderId="1" xfId="1" applyNumberFormat="1" applyFont="1" applyBorder="1" applyAlignment="1" applyProtection="1">
      <alignment horizontal="center" vertical="top" wrapText="1"/>
      <protection locked="0"/>
    </xf>
    <xf numFmtId="0" fontId="27" fillId="6" borderId="1" xfId="1" applyFont="1" applyFill="1" applyBorder="1" applyAlignment="1" applyProtection="1">
      <alignment vertical="top" wrapText="1"/>
      <protection locked="0"/>
    </xf>
    <xf numFmtId="164" fontId="10" fillId="0" borderId="1" xfId="0" applyNumberFormat="1" applyFont="1" applyBorder="1" applyAlignment="1" applyProtection="1">
      <alignment vertical="top" wrapText="1"/>
      <protection locked="0"/>
    </xf>
    <xf numFmtId="164" fontId="1" fillId="0" borderId="1" xfId="0" applyNumberFormat="1" applyFont="1" applyBorder="1" applyAlignment="1">
      <alignment horizontal="center" vertical="center" wrapText="1"/>
    </xf>
    <xf numFmtId="0" fontId="36" fillId="6" borderId="1" xfId="1" applyFont="1" applyFill="1" applyBorder="1" applyAlignment="1" applyProtection="1">
      <alignment horizontal="center" vertical="center" wrapText="1"/>
    </xf>
    <xf numFmtId="0" fontId="3" fillId="0" borderId="1" xfId="0" applyFont="1" applyBorder="1" applyAlignment="1">
      <alignment horizontal="center" vertical="center" wrapText="1"/>
    </xf>
    <xf numFmtId="0" fontId="36" fillId="6" borderId="1" xfId="1" applyFont="1" applyFill="1" applyBorder="1" applyAlignment="1" applyProtection="1">
      <alignment vertical="top" wrapText="1"/>
    </xf>
    <xf numFmtId="0" fontId="10" fillId="0" borderId="1" xfId="0" applyFont="1" applyBorder="1" applyAlignment="1">
      <alignment horizontal="left" vertical="center" wrapText="1"/>
    </xf>
    <xf numFmtId="0" fontId="36" fillId="0" borderId="1" xfId="1" applyFont="1" applyBorder="1" applyAlignment="1" applyProtection="1">
      <alignment horizontal="left" vertical="center" wrapText="1"/>
    </xf>
    <xf numFmtId="0" fontId="52" fillId="0" borderId="1" xfId="0" applyFont="1" applyBorder="1" applyAlignment="1">
      <alignment horizontal="center" vertical="center"/>
    </xf>
    <xf numFmtId="0" fontId="35" fillId="0" borderId="1" xfId="0" applyFont="1" applyBorder="1" applyAlignment="1" applyProtection="1">
      <alignment vertical="center" wrapText="1"/>
      <protection locked="0"/>
    </xf>
    <xf numFmtId="0" fontId="35" fillId="6" borderId="1" xfId="0" applyFont="1" applyFill="1" applyBorder="1" applyAlignment="1" applyProtection="1">
      <alignment vertical="center" wrapText="1"/>
      <protection locked="0"/>
    </xf>
    <xf numFmtId="0" fontId="36" fillId="0" borderId="1" xfId="1" applyFont="1" applyBorder="1" applyAlignment="1" applyProtection="1">
      <alignment vertical="center" wrapText="1"/>
      <protection locked="0"/>
    </xf>
    <xf numFmtId="0" fontId="35" fillId="0" borderId="1" xfId="0" applyFont="1" applyBorder="1" applyAlignment="1" applyProtection="1">
      <alignment horizontal="center" vertical="center" wrapText="1"/>
      <protection locked="0"/>
    </xf>
    <xf numFmtId="0" fontId="56" fillId="0" borderId="1" xfId="0" applyFont="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6" fillId="0" borderId="1" xfId="0" applyFont="1" applyBorder="1" applyAlignment="1" applyProtection="1">
      <alignment horizontal="center" vertical="center" wrapText="1"/>
      <protection locked="0"/>
    </xf>
    <xf numFmtId="2" fontId="3" fillId="0" borderId="5" xfId="0" applyNumberFormat="1" applyFont="1" applyBorder="1" applyAlignment="1" applyProtection="1">
      <alignment horizontal="center" vertical="top" wrapText="1"/>
      <protection locked="0"/>
    </xf>
    <xf numFmtId="0" fontId="56" fillId="0" borderId="1" xfId="0" applyFont="1" applyBorder="1" applyAlignment="1" applyProtection="1">
      <alignment horizontal="center" vertical="top" wrapText="1"/>
      <protection locked="0"/>
    </xf>
    <xf numFmtId="0" fontId="1" fillId="0" borderId="5" xfId="0" applyFont="1" applyBorder="1" applyAlignment="1" applyProtection="1">
      <alignment vertical="top" wrapText="1"/>
      <protection locked="0"/>
    </xf>
    <xf numFmtId="0" fontId="36" fillId="0" borderId="5" xfId="1"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35" fillId="0" borderId="8" xfId="0" applyFont="1" applyBorder="1" applyAlignment="1" applyProtection="1">
      <alignment vertical="center" wrapText="1"/>
      <protection locked="0"/>
    </xf>
    <xf numFmtId="0" fontId="35" fillId="7" borderId="8" xfId="0" applyFont="1" applyFill="1" applyBorder="1" applyAlignment="1" applyProtection="1">
      <alignment vertical="center" wrapText="1"/>
      <protection locked="0"/>
    </xf>
    <xf numFmtId="0" fontId="43" fillId="0" borderId="8" xfId="0" applyFont="1" applyBorder="1" applyAlignment="1" applyProtection="1">
      <alignment vertical="center" wrapText="1"/>
      <protection locked="0"/>
    </xf>
    <xf numFmtId="0" fontId="35" fillId="0" borderId="8" xfId="0" applyFont="1" applyBorder="1" applyAlignment="1" applyProtection="1">
      <alignment horizontal="center" vertical="center" wrapText="1"/>
      <protection locked="0"/>
    </xf>
    <xf numFmtId="0" fontId="56" fillId="0" borderId="8" xfId="0" applyFont="1" applyBorder="1" applyAlignment="1" applyProtection="1">
      <alignment horizontal="center" vertical="center" wrapText="1"/>
      <protection locked="0"/>
    </xf>
    <xf numFmtId="0" fontId="10" fillId="6" borderId="1" xfId="0" applyFont="1" applyFill="1" applyBorder="1" applyAlignment="1" applyProtection="1">
      <alignment vertical="center" wrapText="1"/>
      <protection locked="0"/>
    </xf>
    <xf numFmtId="0" fontId="35" fillId="6" borderId="1" xfId="0" applyFont="1" applyFill="1" applyBorder="1" applyAlignment="1" applyProtection="1">
      <alignment horizontal="left" vertical="top" wrapText="1"/>
      <protection locked="0"/>
    </xf>
    <xf numFmtId="0" fontId="35" fillId="0" borderId="1" xfId="0" applyFont="1" applyBorder="1" applyAlignment="1" applyProtection="1">
      <alignment horizontal="left" vertical="top" wrapText="1"/>
      <protection locked="0"/>
    </xf>
    <xf numFmtId="166" fontId="3" fillId="0" borderId="1" xfId="0" applyNumberFormat="1" applyFont="1" applyBorder="1" applyAlignment="1" applyProtection="1">
      <alignment horizontal="center" vertical="top" wrapText="1"/>
      <protection locked="0"/>
    </xf>
    <xf numFmtId="0" fontId="32" fillId="0" borderId="0" xfId="0" applyFont="1" applyFill="1" applyAlignment="1" applyProtection="1">
      <alignment wrapText="1"/>
      <protection locked="0"/>
    </xf>
    <xf numFmtId="0" fontId="27" fillId="0" borderId="1" xfId="1" applyFont="1" applyFill="1" applyBorder="1" applyAlignment="1" applyProtection="1">
      <alignment vertical="top" wrapText="1"/>
    </xf>
    <xf numFmtId="49" fontId="1" fillId="0" borderId="1" xfId="0" applyNumberFormat="1" applyFont="1" applyFill="1" applyBorder="1" applyAlignment="1">
      <alignment horizontal="center" vertical="top" wrapText="1"/>
    </xf>
    <xf numFmtId="0" fontId="1" fillId="0" borderId="1" xfId="0" applyFont="1" applyFill="1" applyBorder="1" applyAlignment="1">
      <alignment horizontal="center" vertical="top"/>
    </xf>
    <xf numFmtId="165" fontId="1" fillId="0" borderId="1" xfId="0" applyNumberFormat="1" applyFont="1" applyFill="1" applyBorder="1" applyAlignment="1">
      <alignment horizontal="center" vertical="top"/>
    </xf>
    <xf numFmtId="0" fontId="58" fillId="0" borderId="0" xfId="0" applyFont="1" applyFill="1" applyAlignment="1">
      <alignment vertical="top" wrapText="1"/>
    </xf>
    <xf numFmtId="0" fontId="58" fillId="0" borderId="0" xfId="0" applyFont="1" applyFill="1" applyAlignment="1">
      <alignment horizontal="center" vertical="top" wrapText="1"/>
    </xf>
    <xf numFmtId="0" fontId="3" fillId="0" borderId="0" xfId="0" applyFont="1" applyFill="1" applyAlignment="1">
      <alignment vertical="top"/>
    </xf>
    <xf numFmtId="0" fontId="32" fillId="0" borderId="0" xfId="0" applyFont="1" applyFill="1" applyAlignment="1">
      <alignment vertical="top" wrapText="1"/>
    </xf>
    <xf numFmtId="165" fontId="1" fillId="0" borderId="1" xfId="0" applyNumberFormat="1" applyFont="1" applyFill="1" applyBorder="1" applyAlignment="1">
      <alignment horizontal="center" vertical="top" wrapText="1"/>
    </xf>
    <xf numFmtId="0" fontId="1" fillId="0" borderId="3" xfId="0" applyFont="1" applyFill="1" applyBorder="1" applyAlignment="1">
      <alignment horizontal="center" vertical="top" wrapText="1"/>
    </xf>
    <xf numFmtId="0" fontId="36" fillId="0" borderId="3" xfId="1" applyFont="1" applyFill="1" applyBorder="1" applyAlignment="1" applyProtection="1">
      <alignment vertical="top" wrapText="1"/>
    </xf>
    <xf numFmtId="0" fontId="36" fillId="0" borderId="1" xfId="1" applyFont="1" applyFill="1" applyBorder="1" applyAlignment="1" applyProtection="1">
      <alignment vertical="top" wrapText="1"/>
    </xf>
    <xf numFmtId="165" fontId="1" fillId="0" borderId="1" xfId="0" applyNumberFormat="1" applyFont="1" applyBorder="1" applyAlignment="1">
      <alignment horizontal="center" vertical="top"/>
    </xf>
    <xf numFmtId="0" fontId="1" fillId="6" borderId="3" xfId="0" applyFont="1" applyFill="1" applyBorder="1" applyAlignment="1">
      <alignment horizontal="center" vertical="top" wrapText="1"/>
    </xf>
    <xf numFmtId="0" fontId="10" fillId="0" borderId="1" xfId="0" applyFont="1" applyBorder="1" applyAlignment="1">
      <alignment horizontal="center" vertical="center" wrapText="1"/>
    </xf>
    <xf numFmtId="0" fontId="27" fillId="0" borderId="1" xfId="1" applyFont="1" applyBorder="1" applyAlignment="1" applyProtection="1">
      <alignment horizontal="center" vertical="center" wrapText="1"/>
    </xf>
    <xf numFmtId="49" fontId="1"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9" fontId="1" fillId="6" borderId="1" xfId="0" applyNumberFormat="1" applyFont="1" applyFill="1" applyBorder="1" applyAlignment="1">
      <alignment horizontal="center" vertical="top" wrapText="1"/>
    </xf>
    <xf numFmtId="49" fontId="1" fillId="0" borderId="2" xfId="0" applyNumberFormat="1" applyFont="1" applyBorder="1" applyAlignment="1">
      <alignment vertical="top" wrapText="1"/>
    </xf>
    <xf numFmtId="0" fontId="4" fillId="0" borderId="1" xfId="1" applyFont="1" applyBorder="1" applyAlignment="1" applyProtection="1">
      <alignment vertical="top" wrapText="1"/>
    </xf>
    <xf numFmtId="0" fontId="3" fillId="0" borderId="3" xfId="0" applyFont="1" applyBorder="1" applyAlignment="1">
      <alignment horizontal="center" vertical="top" wrapText="1"/>
    </xf>
    <xf numFmtId="0" fontId="27" fillId="0" borderId="3" xfId="1" applyFont="1" applyBorder="1" applyAlignment="1" applyProtection="1">
      <alignment horizontal="center" vertical="top" wrapText="1"/>
    </xf>
    <xf numFmtId="0" fontId="27" fillId="0" borderId="1" xfId="1" applyFont="1" applyBorder="1" applyAlignment="1" applyProtection="1">
      <alignment horizontal="center" vertical="top" wrapText="1"/>
    </xf>
    <xf numFmtId="0" fontId="10" fillId="0" borderId="5" xfId="0" applyFont="1" applyBorder="1" applyAlignment="1">
      <alignment horizontal="center" vertical="top" wrapText="1"/>
    </xf>
    <xf numFmtId="2" fontId="6" fillId="0" borderId="5" xfId="0" applyNumberFormat="1" applyFont="1" applyBorder="1" applyAlignment="1">
      <alignment horizontal="center" vertical="top" wrapText="1"/>
    </xf>
    <xf numFmtId="16" fontId="10" fillId="0" borderId="1" xfId="0" quotePrefix="1" applyNumberFormat="1" applyFont="1" applyBorder="1" applyAlignment="1">
      <alignment horizontal="center" vertical="top" wrapText="1"/>
    </xf>
    <xf numFmtId="0" fontId="6" fillId="0" borderId="1" xfId="0" applyFont="1" applyBorder="1" applyAlignment="1">
      <alignment horizontal="center" vertical="top" wrapText="1"/>
    </xf>
    <xf numFmtId="0" fontId="61" fillId="0" borderId="1" xfId="0" applyFont="1" applyBorder="1" applyAlignment="1">
      <alignment horizontal="left" vertical="top" wrapText="1"/>
    </xf>
    <xf numFmtId="165" fontId="1" fillId="0" borderId="1" xfId="0" applyNumberFormat="1" applyFont="1" applyBorder="1" applyAlignment="1">
      <alignment horizontal="left" vertical="top"/>
    </xf>
    <xf numFmtId="49" fontId="1" fillId="6" borderId="1" xfId="0" applyNumberFormat="1" applyFont="1" applyFill="1" applyBorder="1" applyAlignment="1">
      <alignment horizontal="left" vertical="top" wrapText="1"/>
    </xf>
    <xf numFmtId="49" fontId="1" fillId="0" borderId="1" xfId="0" applyNumberFormat="1" applyFont="1" applyBorder="1" applyAlignment="1">
      <alignment horizontal="left" vertical="top" wrapText="1"/>
    </xf>
    <xf numFmtId="165" fontId="1" fillId="0" borderId="1" xfId="0" applyNumberFormat="1" applyFont="1" applyBorder="1" applyAlignment="1">
      <alignment horizontal="left" vertical="top" wrapText="1"/>
    </xf>
    <xf numFmtId="0" fontId="1" fillId="0" borderId="2" xfId="0" applyFont="1" applyFill="1" applyBorder="1" applyAlignment="1" applyProtection="1">
      <alignment horizontal="center" vertical="top" wrapText="1"/>
      <protection locked="0"/>
    </xf>
    <xf numFmtId="0" fontId="32" fillId="0" borderId="0" xfId="0" applyFont="1" applyFill="1" applyProtection="1">
      <protection locked="0"/>
    </xf>
    <xf numFmtId="0" fontId="1" fillId="0" borderId="2" xfId="0" applyFont="1" applyFill="1" applyBorder="1" applyAlignment="1" applyProtection="1">
      <alignment horizontal="center" vertical="top"/>
      <protection locked="0"/>
    </xf>
    <xf numFmtId="165" fontId="1" fillId="0" borderId="2" xfId="0" applyNumberFormat="1" applyFont="1" applyFill="1" applyBorder="1" applyAlignment="1" applyProtection="1">
      <alignment horizontal="center" vertical="top"/>
      <protection locked="0"/>
    </xf>
    <xf numFmtId="3" fontId="3" fillId="0" borderId="2" xfId="0" applyNumberFormat="1" applyFont="1" applyFill="1" applyBorder="1" applyAlignment="1" applyProtection="1">
      <alignment horizontal="center" vertical="top" wrapText="1"/>
      <protection locked="0"/>
    </xf>
    <xf numFmtId="0" fontId="28" fillId="0" borderId="1" xfId="0" applyFont="1" applyBorder="1" applyAlignment="1" applyProtection="1">
      <alignment horizontal="left" vertical="center" wrapText="1"/>
      <protection locked="0"/>
    </xf>
    <xf numFmtId="0" fontId="28" fillId="0" borderId="1" xfId="0" applyFont="1" applyBorder="1" applyAlignment="1" applyProtection="1">
      <alignment horizontal="center" vertical="center" wrapText="1"/>
      <protection locked="0"/>
    </xf>
    <xf numFmtId="16" fontId="10" fillId="0" borderId="1" xfId="0" applyNumberFormat="1" applyFont="1" applyBorder="1" applyAlignment="1" applyProtection="1">
      <alignment horizontal="center" vertical="center" wrapText="1"/>
      <protection locked="0"/>
    </xf>
    <xf numFmtId="0" fontId="63" fillId="0" borderId="1" xfId="1" applyFont="1" applyBorder="1" applyAlignment="1" applyProtection="1">
      <alignment horizontal="center" vertical="center" wrapText="1"/>
      <protection locked="0"/>
    </xf>
    <xf numFmtId="49" fontId="10" fillId="0" borderId="1" xfId="0" applyNumberFormat="1" applyFont="1" applyBorder="1" applyAlignment="1" applyProtection="1">
      <alignment horizontal="center" vertical="center" wrapText="1"/>
      <protection locked="0"/>
    </xf>
    <xf numFmtId="3" fontId="6" fillId="0" borderId="1" xfId="0" applyNumberFormat="1" applyFont="1" applyBorder="1" applyAlignment="1" applyProtection="1">
      <alignment horizontal="center" vertical="center" wrapText="1"/>
      <protection locked="0"/>
    </xf>
    <xf numFmtId="4" fontId="6" fillId="0" borderId="1" xfId="0" applyNumberFormat="1" applyFont="1" applyBorder="1" applyAlignment="1" applyProtection="1">
      <alignment horizontal="center" vertical="center" wrapText="1"/>
      <protection locked="0"/>
    </xf>
    <xf numFmtId="0" fontId="31" fillId="0" borderId="1" xfId="1" applyFont="1" applyBorder="1" applyAlignment="1" applyProtection="1">
      <alignment vertical="top" wrapText="1"/>
      <protection locked="0"/>
    </xf>
    <xf numFmtId="3" fontId="3" fillId="0" borderId="2" xfId="0" applyNumberFormat="1" applyFont="1" applyBorder="1" applyAlignment="1" applyProtection="1">
      <alignment horizontal="center" vertical="top" wrapText="1"/>
      <protection locked="0"/>
    </xf>
    <xf numFmtId="0" fontId="1" fillId="0" borderId="1" xfId="1" applyFont="1" applyBorder="1" applyAlignment="1" applyProtection="1">
      <alignment vertical="top" wrapText="1"/>
    </xf>
    <xf numFmtId="0" fontId="32" fillId="0" borderId="1" xfId="0" applyFont="1" applyFill="1" applyBorder="1" applyAlignment="1" applyProtection="1">
      <alignment vertical="top" wrapText="1"/>
      <protection locked="0"/>
    </xf>
    <xf numFmtId="0" fontId="1" fillId="0" borderId="1" xfId="0" applyFont="1" applyFill="1" applyBorder="1" applyAlignment="1">
      <alignment horizontal="justify" vertical="top"/>
    </xf>
    <xf numFmtId="0" fontId="32" fillId="0" borderId="1" xfId="0" applyFont="1" applyFill="1" applyBorder="1" applyAlignment="1">
      <alignment vertical="top"/>
    </xf>
    <xf numFmtId="0" fontId="27" fillId="0" borderId="1" xfId="1" applyFont="1" applyFill="1" applyBorder="1" applyAlignment="1" applyProtection="1">
      <alignment vertical="top"/>
    </xf>
    <xf numFmtId="0" fontId="1" fillId="0" borderId="1" xfId="1" applyFont="1" applyFill="1" applyBorder="1" applyAlignment="1" applyProtection="1">
      <alignment horizontal="center" vertical="top" wrapText="1"/>
    </xf>
    <xf numFmtId="16" fontId="1" fillId="0" borderId="1" xfId="0" applyNumberFormat="1" applyFont="1" applyFill="1" applyBorder="1" applyAlignment="1">
      <alignment vertical="top" wrapText="1"/>
    </xf>
    <xf numFmtId="0" fontId="4" fillId="0" borderId="1" xfId="1" applyFont="1" applyFill="1" applyBorder="1" applyAlignment="1" applyProtection="1">
      <alignment vertical="top" wrapText="1"/>
    </xf>
    <xf numFmtId="0" fontId="1" fillId="0" borderId="1" xfId="0" applyFont="1" applyFill="1" applyBorder="1" applyAlignment="1">
      <alignment vertical="top"/>
    </xf>
    <xf numFmtId="0" fontId="3" fillId="0" borderId="1" xfId="0" applyFont="1" applyFill="1" applyBorder="1" applyAlignment="1">
      <alignment horizontal="center" vertical="top"/>
    </xf>
    <xf numFmtId="0" fontId="3" fillId="0" borderId="1" xfId="0" applyFont="1" applyFill="1" applyBorder="1" applyAlignment="1">
      <alignment horizontal="center" vertical="top" wrapText="1"/>
    </xf>
    <xf numFmtId="0" fontId="10" fillId="0" borderId="1" xfId="0" applyFont="1" applyFill="1" applyBorder="1" applyAlignment="1">
      <alignment wrapText="1"/>
    </xf>
    <xf numFmtId="0" fontId="33" fillId="0" borderId="1" xfId="0" applyFont="1" applyFill="1" applyBorder="1" applyAlignment="1">
      <alignment wrapText="1"/>
    </xf>
    <xf numFmtId="0" fontId="4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7" fillId="0" borderId="1" xfId="1" applyFont="1" applyFill="1" applyBorder="1" applyAlignment="1" applyProtection="1">
      <alignment vertical="center" wrapText="1"/>
    </xf>
    <xf numFmtId="0" fontId="1"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5" fillId="0" borderId="1" xfId="0" applyFont="1" applyFill="1" applyBorder="1" applyAlignment="1">
      <alignment vertical="top" wrapText="1"/>
    </xf>
    <xf numFmtId="0" fontId="1" fillId="0"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xf>
    <xf numFmtId="4" fontId="3"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 fillId="0" borderId="1" xfId="1" applyFont="1" applyFill="1" applyBorder="1" applyAlignment="1" applyProtection="1">
      <alignment horizontal="left" vertical="top" wrapText="1"/>
    </xf>
    <xf numFmtId="0" fontId="10" fillId="0" borderId="1" xfId="0" applyFont="1" applyFill="1" applyBorder="1" applyAlignment="1">
      <alignment horizontal="left" vertical="top" wrapText="1"/>
    </xf>
    <xf numFmtId="0" fontId="1" fillId="0" borderId="1" xfId="0" applyFont="1" applyFill="1" applyBorder="1" applyAlignment="1">
      <alignment horizontal="left" vertical="top"/>
    </xf>
    <xf numFmtId="49" fontId="1" fillId="0" borderId="1" xfId="0" applyNumberFormat="1" applyFont="1" applyFill="1" applyBorder="1" applyAlignment="1">
      <alignment horizontal="left" vertical="top" wrapText="1"/>
    </xf>
    <xf numFmtId="0" fontId="10" fillId="0" borderId="1" xfId="0" applyFont="1" applyFill="1" applyBorder="1" applyAlignment="1">
      <alignment vertical="top" wrapText="1"/>
    </xf>
    <xf numFmtId="49" fontId="1" fillId="0" borderId="1" xfId="0" applyNumberFormat="1" applyFont="1" applyFill="1" applyBorder="1" applyAlignment="1">
      <alignment vertical="top" wrapText="1"/>
    </xf>
    <xf numFmtId="2" fontId="1" fillId="0" borderId="1" xfId="0" applyNumberFormat="1" applyFont="1" applyFill="1" applyBorder="1" applyAlignment="1">
      <alignment horizontal="center" vertical="top" wrapText="1"/>
    </xf>
    <xf numFmtId="49" fontId="10" fillId="0" borderId="1" xfId="0" applyNumberFormat="1" applyFont="1" applyFill="1" applyBorder="1" applyAlignment="1">
      <alignment horizontal="center" vertical="top" wrapText="1"/>
    </xf>
    <xf numFmtId="0" fontId="10" fillId="0" borderId="1" xfId="0" applyFont="1" applyFill="1" applyBorder="1" applyAlignment="1">
      <alignment horizontal="center" vertical="top" wrapText="1"/>
    </xf>
    <xf numFmtId="0" fontId="46" fillId="0" borderId="1" xfId="0" applyFont="1" applyBorder="1" applyAlignment="1" applyProtection="1">
      <alignment vertical="top"/>
      <protection locked="0"/>
    </xf>
    <xf numFmtId="0" fontId="10" fillId="0" borderId="1" xfId="0" applyFont="1" applyBorder="1" applyAlignment="1" applyProtection="1">
      <alignment wrapText="1"/>
      <protection locked="0"/>
    </xf>
    <xf numFmtId="0" fontId="46" fillId="0" borderId="1" xfId="0" applyFont="1" applyBorder="1" applyAlignment="1" applyProtection="1">
      <alignment vertical="center" wrapText="1"/>
      <protection locked="0"/>
    </xf>
    <xf numFmtId="0" fontId="46" fillId="0" borderId="1" xfId="0" applyFont="1" applyBorder="1" applyAlignment="1" applyProtection="1">
      <alignment horizontal="justify" vertical="center"/>
      <protection locked="0"/>
    </xf>
    <xf numFmtId="0" fontId="65" fillId="0" borderId="1" xfId="0" applyFont="1" applyBorder="1" applyAlignment="1" applyProtection="1">
      <alignment horizontal="justify" vertical="center"/>
      <protection locked="0"/>
    </xf>
    <xf numFmtId="0" fontId="32" fillId="0" borderId="1" xfId="0" applyFont="1" applyBorder="1" applyAlignment="1" applyProtection="1">
      <alignment vertical="top" wrapText="1"/>
      <protection locked="0"/>
    </xf>
    <xf numFmtId="0" fontId="6" fillId="0" borderId="1" xfId="0" applyFont="1" applyBorder="1" applyAlignment="1" applyProtection="1">
      <alignment vertical="top" wrapText="1"/>
      <protection locked="0"/>
    </xf>
    <xf numFmtId="17" fontId="1" fillId="6" borderId="1" xfId="0" applyNumberFormat="1" applyFont="1" applyFill="1" applyBorder="1" applyAlignment="1" applyProtection="1">
      <alignment vertical="top" wrapText="1"/>
      <protection locked="0"/>
    </xf>
    <xf numFmtId="0" fontId="32" fillId="0" borderId="1" xfId="0" applyFont="1" applyBorder="1" applyAlignment="1" applyProtection="1">
      <alignment horizontal="left" vertical="top"/>
      <protection locked="0"/>
    </xf>
    <xf numFmtId="0" fontId="32" fillId="0" borderId="1" xfId="0" applyFont="1" applyBorder="1" applyAlignment="1" applyProtection="1">
      <alignment vertical="top"/>
      <protection locked="0"/>
    </xf>
    <xf numFmtId="2" fontId="1" fillId="0" borderId="1" xfId="0" applyNumberFormat="1" applyFont="1" applyBorder="1" applyAlignment="1" applyProtection="1">
      <alignment vertical="top"/>
      <protection locked="0"/>
    </xf>
    <xf numFmtId="0" fontId="1" fillId="0" borderId="1" xfId="1" applyFont="1" applyBorder="1" applyAlignment="1" applyProtection="1">
      <alignment horizontal="center" vertical="top" wrapText="1"/>
      <protection locked="0"/>
    </xf>
    <xf numFmtId="1" fontId="1" fillId="0" borderId="1" xfId="0" applyNumberFormat="1" applyFont="1" applyBorder="1" applyAlignment="1" applyProtection="1">
      <alignment vertical="top" wrapText="1"/>
      <protection locked="0"/>
    </xf>
    <xf numFmtId="165" fontId="1" fillId="0" borderId="1" xfId="0" applyNumberFormat="1" applyFont="1" applyBorder="1" applyAlignment="1" applyProtection="1">
      <alignment vertical="top" wrapText="1"/>
      <protection locked="0"/>
    </xf>
    <xf numFmtId="0" fontId="61" fillId="0" borderId="1" xfId="0" applyFont="1" applyBorder="1" applyAlignment="1" applyProtection="1">
      <alignment vertical="top" wrapText="1"/>
      <protection locked="0"/>
    </xf>
    <xf numFmtId="3" fontId="10" fillId="0" borderId="1" xfId="0" applyNumberFormat="1" applyFont="1" applyBorder="1" applyAlignment="1" applyProtection="1">
      <alignment horizontal="center" vertical="top" wrapText="1"/>
      <protection locked="0"/>
    </xf>
    <xf numFmtId="0" fontId="10" fillId="0" borderId="1" xfId="0" quotePrefix="1" applyFont="1" applyBorder="1" applyAlignment="1" applyProtection="1">
      <alignment horizontal="center" vertical="top" wrapText="1"/>
      <protection locked="0"/>
    </xf>
    <xf numFmtId="0" fontId="46" fillId="0" borderId="1" xfId="0" applyFont="1" applyBorder="1" applyAlignment="1" applyProtection="1">
      <alignment horizontal="center" vertical="center" wrapText="1"/>
      <protection locked="0"/>
    </xf>
    <xf numFmtId="0" fontId="27" fillId="0" borderId="1" xfId="1" applyFont="1" applyBorder="1" applyAlignment="1" applyProtection="1">
      <alignment horizontal="center" vertical="center" wrapText="1"/>
      <protection locked="0"/>
    </xf>
    <xf numFmtId="0" fontId="10" fillId="0" borderId="1" xfId="0" applyNumberFormat="1" applyFont="1" applyBorder="1" applyAlignment="1" applyProtection="1">
      <alignment horizontal="center" vertical="center" wrapText="1"/>
      <protection locked="0"/>
    </xf>
    <xf numFmtId="2" fontId="1" fillId="0" borderId="1" xfId="0" applyNumberFormat="1" applyFont="1" applyBorder="1" applyAlignment="1" applyProtection="1">
      <alignment horizontal="center" vertical="center" wrapText="1"/>
      <protection locked="0"/>
    </xf>
    <xf numFmtId="0" fontId="10" fillId="0" borderId="1" xfId="0" applyFont="1" applyBorder="1" applyAlignment="1" applyProtection="1">
      <alignment horizontal="center" vertical="center"/>
      <protection locked="0"/>
    </xf>
    <xf numFmtId="0" fontId="27" fillId="0" borderId="1" xfId="1" applyFont="1" applyBorder="1" applyAlignment="1" applyProtection="1">
      <alignment vertical="center" wrapText="1"/>
      <protection locked="0"/>
    </xf>
    <xf numFmtId="0" fontId="53" fillId="0" borderId="1" xfId="0" applyFont="1" applyBorder="1" applyAlignment="1" applyProtection="1">
      <alignment horizontal="center" vertical="center" wrapText="1"/>
      <protection locked="0"/>
    </xf>
    <xf numFmtId="0" fontId="1" fillId="6" borderId="1" xfId="0" applyNumberFormat="1" applyFont="1" applyFill="1" applyBorder="1" applyAlignment="1" applyProtection="1">
      <alignment horizontal="center" vertical="top" wrapText="1"/>
      <protection locked="0"/>
    </xf>
    <xf numFmtId="0" fontId="10" fillId="0" borderId="1" xfId="0" applyFont="1" applyFill="1" applyBorder="1" applyAlignment="1" applyProtection="1">
      <alignment vertical="center" wrapText="1"/>
      <protection locked="0"/>
    </xf>
    <xf numFmtId="0" fontId="27" fillId="0" borderId="1" xfId="1" applyFont="1" applyBorder="1" applyAlignment="1" applyProtection="1">
      <alignment wrapText="1"/>
      <protection locked="0"/>
    </xf>
    <xf numFmtId="0" fontId="32" fillId="0" borderId="1" xfId="0" applyFont="1" applyBorder="1" applyAlignment="1" applyProtection="1">
      <alignment horizontal="center" vertical="center" wrapText="1"/>
      <protection locked="0"/>
    </xf>
    <xf numFmtId="49" fontId="1" fillId="0" borderId="1" xfId="0" applyNumberFormat="1" applyFont="1" applyBorder="1" applyAlignment="1" applyProtection="1">
      <alignment vertical="center" wrapText="1"/>
      <protection locked="0"/>
    </xf>
    <xf numFmtId="49" fontId="1" fillId="0" borderId="1" xfId="0" applyNumberFormat="1" applyFont="1" applyBorder="1" applyAlignment="1" applyProtection="1">
      <alignment horizontal="left" vertical="center" wrapText="1"/>
      <protection locked="0"/>
    </xf>
    <xf numFmtId="49" fontId="10" fillId="0" borderId="1" xfId="0" applyNumberFormat="1" applyFont="1" applyBorder="1" applyAlignment="1" applyProtection="1">
      <alignment horizontal="left" vertical="top" wrapText="1"/>
      <protection locked="0"/>
    </xf>
    <xf numFmtId="0" fontId="32" fillId="0" borderId="1" xfId="0" applyFont="1" applyBorder="1" applyAlignment="1" applyProtection="1">
      <alignment horizontal="center" vertical="top" wrapText="1"/>
      <protection locked="0"/>
    </xf>
    <xf numFmtId="0" fontId="66" fillId="0" borderId="1" xfId="0" applyFont="1" applyBorder="1" applyProtection="1">
      <protection locked="0"/>
    </xf>
    <xf numFmtId="0" fontId="10" fillId="0" borderId="1" xfId="0" applyNumberFormat="1" applyFont="1" applyBorder="1" applyAlignment="1" applyProtection="1">
      <alignment horizontal="left" vertical="top" wrapText="1"/>
      <protection locked="0"/>
    </xf>
    <xf numFmtId="0" fontId="32" fillId="0" borderId="1" xfId="0" applyFont="1" applyBorder="1" applyAlignment="1" applyProtection="1">
      <alignment horizontal="left" vertical="top" wrapText="1"/>
      <protection locked="0"/>
    </xf>
    <xf numFmtId="0" fontId="36" fillId="0" borderId="1" xfId="1" applyFont="1" applyBorder="1" applyAlignment="1" applyProtection="1">
      <alignment horizontal="justify" vertical="center"/>
      <protection locked="0"/>
    </xf>
    <xf numFmtId="0" fontId="27" fillId="0" borderId="1" xfId="1" applyFont="1" applyBorder="1" applyAlignment="1" applyProtection="1">
      <alignment horizontal="justify" vertical="center"/>
      <protection locked="0"/>
    </xf>
    <xf numFmtId="0" fontId="1" fillId="0" borderId="1" xfId="0" applyFont="1" applyBorder="1" applyAlignment="1" applyProtection="1">
      <alignment horizontal="justify" vertical="center" wrapText="1"/>
      <protection locked="0"/>
    </xf>
    <xf numFmtId="0" fontId="10" fillId="0" borderId="1" xfId="0" applyFont="1" applyBorder="1" applyAlignment="1" applyProtection="1">
      <alignment horizontal="left" wrapText="1"/>
      <protection locked="0"/>
    </xf>
    <xf numFmtId="0" fontId="10" fillId="0" borderId="1" xfId="0" applyFont="1" applyBorder="1" applyAlignment="1" applyProtection="1">
      <alignment horizontal="left" vertical="center" wrapText="1"/>
      <protection locked="0"/>
    </xf>
    <xf numFmtId="0" fontId="1" fillId="0" borderId="1" xfId="1" applyFont="1" applyBorder="1" applyAlignment="1" applyProtection="1">
      <alignment horizontal="center" vertical="center" wrapText="1"/>
      <protection locked="0"/>
    </xf>
    <xf numFmtId="0" fontId="1" fillId="6" borderId="1" xfId="0" applyNumberFormat="1" applyFont="1" applyFill="1" applyBorder="1" applyAlignment="1">
      <alignment horizontal="center" vertical="center" wrapText="1"/>
    </xf>
    <xf numFmtId="0" fontId="1" fillId="6" borderId="1" xfId="0" applyNumberFormat="1" applyFont="1" applyFill="1" applyBorder="1" applyAlignment="1">
      <alignment horizontal="center" vertical="top" wrapText="1"/>
    </xf>
    <xf numFmtId="0" fontId="35" fillId="0" borderId="1" xfId="0" applyFont="1" applyBorder="1" applyAlignment="1">
      <alignment wrapText="1"/>
    </xf>
    <xf numFmtId="49" fontId="33" fillId="0" borderId="1" xfId="0" applyNumberFormat="1" applyFont="1" applyBorder="1" applyAlignment="1">
      <alignment horizontal="left" vertical="top" wrapText="1"/>
    </xf>
    <xf numFmtId="0" fontId="10" fillId="0" borderId="1" xfId="0" applyFont="1" applyBorder="1" applyAlignment="1" applyProtection="1">
      <alignment horizontal="left" vertical="center"/>
      <protection locked="0"/>
    </xf>
    <xf numFmtId="0" fontId="10" fillId="0" borderId="0" xfId="0" applyFont="1" applyAlignment="1">
      <alignment horizontal="left"/>
    </xf>
    <xf numFmtId="0" fontId="10" fillId="0" borderId="0" xfId="0" applyFont="1" applyAlignment="1" applyProtection="1">
      <alignment horizontal="left"/>
      <protection locked="0"/>
    </xf>
    <xf numFmtId="0" fontId="10" fillId="0" borderId="0" xfId="0" applyFont="1" applyAlignment="1" applyProtection="1">
      <alignment horizontal="left" vertical="top"/>
      <protection locked="0"/>
    </xf>
    <xf numFmtId="0" fontId="32" fillId="0" borderId="1" xfId="0" applyFont="1" applyBorder="1" applyAlignment="1" applyProtection="1">
      <alignment horizontal="left" vertical="center" wrapText="1" indent="1"/>
      <protection locked="0"/>
    </xf>
    <xf numFmtId="0" fontId="1" fillId="6" borderId="1" xfId="0"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protection locked="0"/>
    </xf>
    <xf numFmtId="0" fontId="10" fillId="0" borderId="1" xfId="0" applyFont="1" applyBorder="1" applyAlignment="1">
      <alignment wrapText="1"/>
    </xf>
    <xf numFmtId="0" fontId="10" fillId="0" borderId="1" xfId="0" applyFont="1" applyBorder="1" applyAlignment="1">
      <alignment vertical="center" wrapText="1"/>
    </xf>
    <xf numFmtId="0" fontId="1" fillId="0" borderId="1" xfId="1" applyFont="1" applyBorder="1" applyAlignment="1" applyProtection="1">
      <alignment horizontal="left" vertical="top" wrapText="1"/>
    </xf>
    <xf numFmtId="0" fontId="1" fillId="0" borderId="1" xfId="0" applyNumberFormat="1" applyFont="1" applyBorder="1" applyAlignment="1">
      <alignment wrapText="1"/>
    </xf>
    <xf numFmtId="0" fontId="1" fillId="6" borderId="1" xfId="0" applyNumberFormat="1" applyFont="1" applyFill="1" applyBorder="1" applyAlignment="1">
      <alignment horizontal="left" vertical="top" wrapText="1"/>
    </xf>
    <xf numFmtId="0" fontId="1" fillId="0" borderId="1" xfId="0" applyNumberFormat="1" applyFont="1" applyBorder="1" applyAlignment="1">
      <alignment horizontal="left" vertical="top" wrapText="1"/>
    </xf>
    <xf numFmtId="0" fontId="3" fillId="6" borderId="1" xfId="0" applyFont="1" applyFill="1" applyBorder="1" applyAlignment="1">
      <alignment horizontal="center" vertical="top" wrapText="1"/>
    </xf>
    <xf numFmtId="0" fontId="10" fillId="0" borderId="1" xfId="0" applyFont="1" applyBorder="1" applyAlignment="1">
      <alignment horizontal="left" vertical="center"/>
    </xf>
    <xf numFmtId="0" fontId="27" fillId="6" borderId="1" xfId="1" applyFont="1" applyFill="1" applyBorder="1" applyAlignment="1" applyProtection="1">
      <alignment horizontal="left" vertical="top" wrapText="1"/>
    </xf>
    <xf numFmtId="0" fontId="6" fillId="0" borderId="1" xfId="0" applyFont="1" applyBorder="1" applyAlignment="1">
      <alignment horizontal="center" vertical="top"/>
    </xf>
    <xf numFmtId="0" fontId="10" fillId="0" borderId="1" xfId="1" applyFont="1" applyBorder="1" applyAlignment="1" applyProtection="1">
      <alignment horizontal="left" vertical="top" wrapText="1"/>
    </xf>
    <xf numFmtId="0" fontId="6" fillId="0" borderId="1" xfId="0" applyFont="1" applyFill="1" applyBorder="1" applyAlignment="1">
      <alignment horizontal="center" vertical="top"/>
    </xf>
    <xf numFmtId="0" fontId="10" fillId="6" borderId="1" xfId="0" applyFont="1" applyFill="1" applyBorder="1" applyAlignment="1" applyProtection="1">
      <alignment horizontal="center" vertical="top" wrapText="1"/>
      <protection locked="0"/>
    </xf>
    <xf numFmtId="0" fontId="6" fillId="0" borderId="1" xfId="0" applyFont="1" applyBorder="1" applyAlignment="1" applyProtection="1">
      <alignment horizontal="center" vertical="top" wrapText="1"/>
      <protection locked="0"/>
    </xf>
    <xf numFmtId="0" fontId="6" fillId="6" borderId="1" xfId="0" applyFont="1" applyFill="1" applyBorder="1" applyAlignment="1" applyProtection="1">
      <alignment horizontal="center" vertical="top" wrapText="1"/>
      <protection locked="0"/>
    </xf>
    <xf numFmtId="0" fontId="1" fillId="0" borderId="1" xfId="0" applyFont="1" applyFill="1" applyBorder="1" applyAlignment="1" applyProtection="1">
      <alignment wrapText="1"/>
      <protection locked="0"/>
    </xf>
    <xf numFmtId="0" fontId="6" fillId="0" borderId="1" xfId="0" applyFont="1" applyBorder="1" applyProtection="1">
      <protection locked="0"/>
    </xf>
    <xf numFmtId="0" fontId="6" fillId="0" borderId="1" xfId="0" applyFont="1" applyBorder="1" applyAlignment="1" applyProtection="1">
      <alignment wrapText="1"/>
      <protection locked="0"/>
    </xf>
    <xf numFmtId="164" fontId="6" fillId="0" borderId="1" xfId="0" applyNumberFormat="1" applyFont="1" applyBorder="1" applyAlignment="1" applyProtection="1">
      <alignment vertical="top" wrapText="1"/>
      <protection locked="0"/>
    </xf>
    <xf numFmtId="0" fontId="74" fillId="0" borderId="1" xfId="1" applyBorder="1" applyAlignment="1" applyProtection="1">
      <alignment wrapText="1"/>
      <protection locked="0"/>
    </xf>
    <xf numFmtId="0" fontId="74" fillId="0" borderId="1" xfId="1" applyBorder="1" applyAlignment="1" applyProtection="1">
      <alignment horizontal="justify" vertical="center"/>
      <protection locked="0"/>
    </xf>
    <xf numFmtId="0" fontId="10" fillId="0" borderId="1" xfId="0" applyFont="1" applyBorder="1" applyAlignment="1" applyProtection="1">
      <alignment horizontal="justify" vertical="center" wrapText="1"/>
      <protection locked="0"/>
    </xf>
    <xf numFmtId="0" fontId="46" fillId="0" borderId="1" xfId="0" applyFont="1" applyBorder="1" applyAlignment="1" applyProtection="1">
      <alignment wrapText="1"/>
      <protection locked="0"/>
    </xf>
    <xf numFmtId="0" fontId="71" fillId="0" borderId="1" xfId="0" applyFont="1" applyBorder="1" applyAlignment="1" applyProtection="1">
      <alignment wrapText="1"/>
      <protection locked="0"/>
    </xf>
    <xf numFmtId="0" fontId="1" fillId="0" borderId="1" xfId="0" applyFont="1" applyBorder="1" applyAlignment="1">
      <alignment wrapText="1"/>
    </xf>
    <xf numFmtId="0" fontId="32" fillId="0" borderId="1" xfId="0" applyFont="1" applyBorder="1" applyAlignment="1">
      <alignment vertical="center" wrapText="1"/>
    </xf>
    <xf numFmtId="164" fontId="1" fillId="0" borderId="1" xfId="0" applyNumberFormat="1" applyFont="1" applyBorder="1" applyAlignment="1">
      <alignment horizontal="left" vertical="center" wrapText="1"/>
    </xf>
    <xf numFmtId="0" fontId="74" fillId="0" borderId="1" xfId="1" applyBorder="1" applyAlignment="1" applyProtection="1">
      <alignment horizontal="left" vertical="center" wrapText="1"/>
    </xf>
    <xf numFmtId="0" fontId="74" fillId="0" borderId="1" xfId="1" applyBorder="1" applyAlignment="1" applyProtection="1">
      <alignment horizontal="left" wrapText="1" indent="1"/>
    </xf>
    <xf numFmtId="0" fontId="10" fillId="0" borderId="1" xfId="0" applyFont="1" applyBorder="1" applyAlignment="1">
      <alignment horizontal="left"/>
    </xf>
    <xf numFmtId="164" fontId="1" fillId="0" borderId="1" xfId="0" applyNumberFormat="1" applyFont="1" applyBorder="1" applyAlignment="1">
      <alignment horizontal="left" vertical="top" wrapText="1"/>
    </xf>
    <xf numFmtId="0" fontId="27" fillId="0" borderId="1" xfId="1" applyFont="1" applyBorder="1" applyAlignment="1" applyProtection="1">
      <alignment horizontal="left" vertical="top" wrapText="1"/>
    </xf>
    <xf numFmtId="0" fontId="74" fillId="0" borderId="1" xfId="1" applyBorder="1" applyAlignment="1" applyProtection="1"/>
    <xf numFmtId="164" fontId="6" fillId="0" borderId="1" xfId="0" applyNumberFormat="1" applyFont="1" applyBorder="1" applyAlignment="1">
      <alignment vertical="top" wrapText="1"/>
    </xf>
    <xf numFmtId="164" fontId="35" fillId="0" borderId="1" xfId="0" applyNumberFormat="1" applyFont="1" applyBorder="1" applyAlignment="1">
      <alignment vertical="top" wrapText="1"/>
    </xf>
    <xf numFmtId="0" fontId="56" fillId="0" borderId="1" xfId="0" applyFont="1" applyBorder="1" applyAlignment="1">
      <alignment horizontal="center" vertical="top" wrapText="1"/>
    </xf>
    <xf numFmtId="0" fontId="26" fillId="0" borderId="1" xfId="1" applyFont="1" applyBorder="1" applyAlignment="1" applyProtection="1">
      <alignment wrapText="1"/>
    </xf>
    <xf numFmtId="0" fontId="51" fillId="0" borderId="1" xfId="0" applyFont="1" applyBorder="1" applyAlignment="1">
      <alignment vertical="top" wrapText="1"/>
    </xf>
    <xf numFmtId="2" fontId="3" fillId="0" borderId="1" xfId="0" applyNumberFormat="1" applyFont="1" applyFill="1" applyBorder="1" applyAlignment="1" applyProtection="1">
      <alignment horizontal="center" vertical="top"/>
      <protection locked="0"/>
    </xf>
    <xf numFmtId="0" fontId="4" fillId="0" borderId="1" xfId="1"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left" vertical="center" wrapText="1"/>
      <protection locked="0"/>
    </xf>
    <xf numFmtId="0" fontId="27" fillId="0" borderId="0" xfId="1" applyFont="1" applyAlignment="1" applyProtection="1">
      <alignment wrapText="1"/>
      <protection locked="0"/>
    </xf>
    <xf numFmtId="0" fontId="35" fillId="0" borderId="1" xfId="0" applyFont="1" applyBorder="1" applyAlignment="1" applyProtection="1">
      <alignment horizontal="left" vertical="center" wrapText="1"/>
      <protection locked="0"/>
    </xf>
    <xf numFmtId="0" fontId="1" fillId="0" borderId="0" xfId="0" applyFont="1" applyAlignment="1" applyProtection="1">
      <alignment horizontal="left" vertical="top" wrapText="1"/>
      <protection locked="0"/>
    </xf>
    <xf numFmtId="14" fontId="1" fillId="0" borderId="1" xfId="0" applyNumberFormat="1" applyFont="1" applyBorder="1" applyAlignment="1" applyProtection="1">
      <alignment horizontal="center" vertical="top" wrapText="1"/>
      <protection locked="0"/>
    </xf>
    <xf numFmtId="17" fontId="1" fillId="0" borderId="1" xfId="0" applyNumberFormat="1" applyFont="1" applyBorder="1" applyAlignment="1" applyProtection="1">
      <alignment horizontal="center" vertical="top" wrapText="1"/>
      <protection locked="0"/>
    </xf>
    <xf numFmtId="14" fontId="1" fillId="0" borderId="1" xfId="0" applyNumberFormat="1" applyFont="1" applyBorder="1" applyAlignment="1" applyProtection="1">
      <alignment horizontal="center" vertical="center" wrapText="1"/>
      <protection locked="0"/>
    </xf>
    <xf numFmtId="0" fontId="10" fillId="0" borderId="1" xfId="0" applyFont="1" applyBorder="1" applyAlignment="1" applyProtection="1">
      <alignment horizontal="left"/>
      <protection locked="0"/>
    </xf>
    <xf numFmtId="0" fontId="41" fillId="0" borderId="0" xfId="0" applyFont="1" applyAlignment="1" applyProtection="1">
      <alignment horizontal="left"/>
      <protection locked="0"/>
    </xf>
    <xf numFmtId="165" fontId="1" fillId="6" borderId="1" xfId="0" applyNumberFormat="1" applyFont="1" applyFill="1" applyBorder="1" applyAlignment="1" applyProtection="1">
      <alignment vertical="top" wrapText="1"/>
      <protection locked="0"/>
    </xf>
    <xf numFmtId="0" fontId="3" fillId="6" borderId="1" xfId="0" applyNumberFormat="1" applyFont="1" applyFill="1" applyBorder="1" applyAlignment="1" applyProtection="1">
      <alignment horizontal="center" vertical="top" wrapText="1"/>
      <protection locked="0"/>
    </xf>
    <xf numFmtId="49" fontId="36" fillId="0" borderId="1" xfId="1" applyNumberFormat="1" applyFont="1" applyBorder="1" applyAlignment="1" applyProtection="1">
      <alignment vertical="top" wrapText="1"/>
      <protection locked="0"/>
    </xf>
    <xf numFmtId="0" fontId="3" fillId="0" borderId="1" xfId="0" applyNumberFormat="1" applyFont="1" applyBorder="1" applyAlignment="1" applyProtection="1">
      <alignment horizontal="center" vertical="center" wrapText="1"/>
      <protection locked="0"/>
    </xf>
    <xf numFmtId="166" fontId="3" fillId="0" borderId="1" xfId="0" applyNumberFormat="1" applyFont="1" applyBorder="1" applyAlignment="1" applyProtection="1">
      <alignment horizontal="center" vertical="center" wrapText="1"/>
      <protection locked="0"/>
    </xf>
    <xf numFmtId="0" fontId="6" fillId="0" borderId="1" xfId="0" applyFont="1" applyBorder="1" applyAlignment="1" applyProtection="1">
      <alignment vertical="center" wrapText="1"/>
      <protection locked="0"/>
    </xf>
    <xf numFmtId="0" fontId="1" fillId="6" borderId="1" xfId="0" applyFont="1" applyFill="1" applyBorder="1" applyAlignment="1" applyProtection="1">
      <alignment vertical="center" wrapText="1"/>
      <protection locked="0"/>
    </xf>
    <xf numFmtId="165" fontId="1" fillId="0" borderId="1" xfId="0" applyNumberFormat="1" applyFont="1" applyBorder="1" applyAlignment="1" applyProtection="1">
      <alignment horizontal="center" vertical="center" wrapText="1"/>
      <protection locked="0"/>
    </xf>
    <xf numFmtId="165" fontId="3" fillId="0" borderId="1" xfId="0" applyNumberFormat="1" applyFont="1" applyBorder="1" applyAlignment="1" applyProtection="1">
      <alignment horizontal="center" vertical="center" wrapText="1"/>
      <protection locked="0"/>
    </xf>
    <xf numFmtId="49" fontId="10" fillId="0" borderId="1" xfId="0" applyNumberFormat="1" applyFont="1" applyBorder="1" applyAlignment="1" applyProtection="1">
      <alignment vertical="top" wrapText="1"/>
      <protection locked="0"/>
    </xf>
    <xf numFmtId="0" fontId="73" fillId="0" borderId="0" xfId="0" applyFont="1" applyAlignment="1" applyProtection="1">
      <alignment horizontal="left" wrapText="1"/>
      <protection locked="0"/>
    </xf>
    <xf numFmtId="0" fontId="22" fillId="0" borderId="1" xfId="0" applyFont="1" applyFill="1" applyBorder="1" applyAlignment="1">
      <alignment horizontal="center" vertical="center" wrapText="1"/>
    </xf>
    <xf numFmtId="0" fontId="22"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center" vertical="center" wrapText="1"/>
      <protection locked="0"/>
    </xf>
    <xf numFmtId="0" fontId="0" fillId="0" borderId="0" xfId="0" applyFill="1" applyAlignment="1">
      <alignment vertical="center"/>
    </xf>
    <xf numFmtId="4" fontId="57" fillId="0" borderId="1" xfId="0" applyNumberFormat="1" applyFont="1" applyFill="1" applyBorder="1" applyAlignment="1" applyProtection="1">
      <alignment horizontal="center" vertical="center" wrapText="1"/>
      <protection locked="0"/>
    </xf>
    <xf numFmtId="0" fontId="9" fillId="8" borderId="1" xfId="0" applyFont="1" applyFill="1" applyBorder="1" applyAlignment="1">
      <alignment horizontal="center" vertical="center" wrapText="1"/>
    </xf>
    <xf numFmtId="4" fontId="0" fillId="8" borderId="1" xfId="0" applyNumberFormat="1" applyFill="1" applyBorder="1" applyAlignment="1">
      <alignment horizontal="center" vertical="center"/>
    </xf>
    <xf numFmtId="0" fontId="17" fillId="5" borderId="2" xfId="0" applyFont="1" applyFill="1" applyBorder="1" applyAlignment="1">
      <alignment horizontal="center" vertical="center" wrapText="1"/>
    </xf>
    <xf numFmtId="0" fontId="10" fillId="0" borderId="6" xfId="0" applyFont="1" applyBorder="1" applyAlignment="1" applyProtection="1">
      <alignment horizontal="center" vertical="top" wrapText="1"/>
      <protection locked="0"/>
    </xf>
    <xf numFmtId="0" fontId="0" fillId="0" borderId="0" xfId="0" applyFont="1"/>
    <xf numFmtId="0" fontId="12" fillId="2" borderId="9" xfId="0" applyFont="1" applyFill="1" applyBorder="1" applyAlignment="1">
      <alignment horizontal="center" wrapText="1"/>
    </xf>
    <xf numFmtId="0" fontId="12" fillId="2" borderId="10" xfId="0" applyFont="1" applyFill="1" applyBorder="1" applyAlignment="1">
      <alignment horizontal="center" wrapText="1"/>
    </xf>
    <xf numFmtId="0" fontId="12" fillId="2" borderId="4" xfId="0" applyFont="1" applyFill="1" applyBorder="1" applyAlignment="1">
      <alignment horizontal="center" wrapText="1"/>
    </xf>
    <xf numFmtId="0" fontId="1" fillId="2" borderId="0" xfId="0" applyFont="1" applyFill="1" applyAlignment="1">
      <alignment horizontal="left" wrapText="1"/>
    </xf>
    <xf numFmtId="0" fontId="12" fillId="2" borderId="1" xfId="0" applyFont="1" applyFill="1" applyBorder="1" applyAlignment="1">
      <alignment horizontal="center" wrapText="1"/>
    </xf>
    <xf numFmtId="0" fontId="1" fillId="2" borderId="0" xfId="0" applyFont="1" applyFill="1" applyAlignment="1">
      <alignment horizontal="left"/>
    </xf>
    <xf numFmtId="0" fontId="2" fillId="2" borderId="0" xfId="0" applyFont="1" applyFill="1" applyAlignment="1">
      <alignment horizontal="left" wrapText="1"/>
    </xf>
    <xf numFmtId="0" fontId="10" fillId="2" borderId="0" xfId="0" applyFont="1" applyFill="1" applyAlignment="1">
      <alignment horizontal="left" wrapText="1"/>
    </xf>
    <xf numFmtId="0" fontId="7" fillId="2" borderId="1" xfId="0" applyFont="1" applyFill="1" applyBorder="1" applyAlignment="1">
      <alignment horizontal="center" wrapText="1"/>
    </xf>
    <xf numFmtId="0" fontId="0" fillId="0" borderId="0" xfId="0" applyAlignment="1"/>
    <xf numFmtId="0" fontId="1" fillId="2" borderId="0" xfId="0" applyFont="1" applyFill="1" applyBorder="1" applyAlignment="1">
      <alignment horizontal="left" wrapText="1"/>
    </xf>
    <xf numFmtId="0" fontId="2" fillId="2" borderId="0" xfId="0" applyFont="1" applyFill="1" applyBorder="1" applyAlignment="1">
      <alignment horizontal="left" wrapText="1"/>
    </xf>
    <xf numFmtId="0" fontId="24" fillId="0" borderId="0" xfId="0" applyFont="1" applyAlignment="1">
      <alignment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0" borderId="0" xfId="0" applyAlignment="1">
      <alignment wrapText="1"/>
    </xf>
    <xf numFmtId="0" fontId="19" fillId="2" borderId="9" xfId="0" applyFont="1" applyFill="1" applyBorder="1" applyAlignment="1">
      <alignment horizontal="center" wrapText="1"/>
    </xf>
    <xf numFmtId="0" fontId="0" fillId="0" borderId="10" xfId="0" applyBorder="1" applyAlignment="1">
      <alignment horizontal="center" wrapText="1"/>
    </xf>
    <xf numFmtId="0" fontId="0" fillId="0" borderId="4" xfId="0" applyBorder="1" applyAlignment="1">
      <alignment horizontal="center" wrapText="1"/>
    </xf>
    <xf numFmtId="0" fontId="22" fillId="0" borderId="0" xfId="0" applyFont="1" applyAlignment="1">
      <alignment wrapText="1"/>
    </xf>
    <xf numFmtId="0" fontId="1" fillId="2" borderId="0" xfId="0" applyFont="1" applyFill="1"/>
    <xf numFmtId="0" fontId="7" fillId="2" borderId="9" xfId="0" applyFont="1" applyFill="1" applyBorder="1" applyAlignment="1">
      <alignment horizontal="center" wrapText="1"/>
    </xf>
    <xf numFmtId="0" fontId="2" fillId="2" borderId="0" xfId="0" applyFont="1" applyFill="1" applyAlignment="1">
      <alignment horizontal="left" vertical="top" wrapText="1"/>
    </xf>
    <xf numFmtId="0" fontId="22" fillId="0" borderId="0" xfId="0" applyFont="1"/>
    <xf numFmtId="0" fontId="1" fillId="2" borderId="0" xfId="0" applyFont="1" applyFill="1" applyAlignment="1">
      <alignment wrapText="1"/>
    </xf>
    <xf numFmtId="0" fontId="1" fillId="2" borderId="0" xfId="0" applyFont="1" applyFill="1" applyAlignment="1">
      <alignment horizontal="left" vertical="top" wrapText="1"/>
    </xf>
    <xf numFmtId="0" fontId="10" fillId="2" borderId="0" xfId="0" applyFont="1" applyFill="1" applyAlignment="1">
      <alignment wrapText="1"/>
    </xf>
    <xf numFmtId="0" fontId="13" fillId="2" borderId="9" xfId="0" applyFont="1" applyFill="1" applyBorder="1" applyAlignment="1">
      <alignment horizontal="center" wrapText="1"/>
    </xf>
    <xf numFmtId="0" fontId="13" fillId="2" borderId="10" xfId="0" applyFont="1" applyFill="1" applyBorder="1" applyAlignment="1">
      <alignment horizontal="center" wrapText="1"/>
    </xf>
    <xf numFmtId="0" fontId="13" fillId="2" borderId="4" xfId="0" applyFont="1" applyFill="1" applyBorder="1" applyAlignment="1">
      <alignment horizontal="center" wrapText="1"/>
    </xf>
    <xf numFmtId="0" fontId="15" fillId="0" borderId="0" xfId="0" applyFont="1" applyAlignment="1">
      <alignment horizontal="left" wrapText="1"/>
    </xf>
    <xf numFmtId="0" fontId="10" fillId="0" borderId="0" xfId="0" applyFont="1" applyAlignment="1">
      <alignment horizontal="left" wrapText="1"/>
    </xf>
    <xf numFmtId="0" fontId="3" fillId="0" borderId="1" xfId="0" applyFont="1" applyBorder="1" applyAlignment="1">
      <alignment horizontal="center" vertical="top" wrapText="1"/>
    </xf>
    <xf numFmtId="0" fontId="1" fillId="0" borderId="1" xfId="0" applyFont="1" applyBorder="1" applyAlignment="1">
      <alignment vertical="top" wrapText="1"/>
    </xf>
    <xf numFmtId="164" fontId="1"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0" fontId="35" fillId="0" borderId="1" xfId="0" applyFont="1" applyBorder="1" applyAlignment="1">
      <alignment horizontal="center" vertical="top" wrapText="1"/>
    </xf>
    <xf numFmtId="0" fontId="5" fillId="2" borderId="1" xfId="0" applyFont="1" applyFill="1" applyBorder="1" applyAlignment="1">
      <alignment horizontal="center" wrapText="1"/>
    </xf>
    <xf numFmtId="0" fontId="5" fillId="2" borderId="9" xfId="0" applyFont="1" applyFill="1" applyBorder="1" applyAlignment="1">
      <alignment horizontal="center" wrapText="1"/>
    </xf>
    <xf numFmtId="0" fontId="5" fillId="2" borderId="10" xfId="0" applyFont="1" applyFill="1" applyBorder="1" applyAlignment="1">
      <alignment horizontal="center" wrapText="1"/>
    </xf>
    <xf numFmtId="0" fontId="5" fillId="2" borderId="4" xfId="0" applyFont="1" applyFill="1" applyBorder="1" applyAlignment="1">
      <alignment horizontal="center" wrapText="1"/>
    </xf>
    <xf numFmtId="0" fontId="14" fillId="2" borderId="0" xfId="0" applyFont="1" applyFill="1" applyBorder="1" applyAlignment="1">
      <alignment horizontal="left" wrapText="1"/>
    </xf>
    <xf numFmtId="0" fontId="6" fillId="2" borderId="1" xfId="0" applyFont="1" applyFill="1" applyBorder="1" applyAlignment="1">
      <alignment horizontal="center" wrapText="1"/>
    </xf>
    <xf numFmtId="0" fontId="11" fillId="2" borderId="1" xfId="0" applyFont="1" applyFill="1" applyBorder="1" applyAlignment="1">
      <alignment horizontal="center"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matrixrom.ro/romanian/editura/domenii/cuprins.php?cuprins=FA50"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6" Type="http://schemas.openxmlformats.org/officeDocument/2006/relationships/hyperlink" Target="http://www.wjert.org/" TargetMode="External"/><Relationship Id="rId117" Type="http://schemas.openxmlformats.org/officeDocument/2006/relationships/hyperlink" Target="https://www.scopus.com/record/display.uri?eid=2-s2.0-84885692104&amp;origin=resultslist&amp;sort=plf-f&amp;src=s&amp;sid=197ED46683924548BF78C190F793B096.wsnAw8kcdt7IPYLO0V48gA%3a2240&amp;sot=autdocs&amp;sdt=autdocs&amp;sl=18&amp;s=AU-ID%2815077890400%29&amp;relpos=16&amp;citeCnt=2&amp;searchTerm=" TargetMode="External"/><Relationship Id="rId21" Type="http://schemas.openxmlformats.org/officeDocument/2006/relationships/hyperlink" Target="http://www.auif.utcluj.ro/images/V14_2/Vol_14_issue2_2016" TargetMode="External"/><Relationship Id="rId42" Type="http://schemas.openxmlformats.org/officeDocument/2006/relationships/hyperlink" Target="http://proceedings.elseconference.eu/index.php?r=site/index&amp;year=2016&amp;index=papers&amp;vol=23&amp;paper=79415db09256dd2c3cde07b375517666" TargetMode="External"/><Relationship Id="rId47" Type="http://schemas.openxmlformats.org/officeDocument/2006/relationships/hyperlink" Target="http://opensiuc.lib.siu.edu/theses/1975/" TargetMode="External"/><Relationship Id="rId63" Type="http://schemas.openxmlformats.org/officeDocument/2006/relationships/hyperlink" Target="http://sabauni.net/ojs/index.php/SJITN/article/view/53/24" TargetMode="External"/><Relationship Id="rId68" Type="http://schemas.openxmlformats.org/officeDocument/2006/relationships/hyperlink" Target="https://scholar.google.ro/scholar?oi=bibs&amp;hl=ro&amp;cites=14837594291669221043&amp;as_sdt=5&amp;as_ylo=2017&amp;as_yhi=2017" TargetMode="External"/><Relationship Id="rId84" Type="http://schemas.openxmlformats.org/officeDocument/2006/relationships/hyperlink" Target="http://ieeexplore.ieee.org/abstract/document/7733637/" TargetMode="External"/><Relationship Id="rId89" Type="http://schemas.openxmlformats.org/officeDocument/2006/relationships/hyperlink" Target="http://apps.webofknowledge.com/full_record.do?product=WOS&amp;search_mode=NonSelfCitingTCA&amp;qid=5&amp;SID=Q1xNfeNnR9m4AWCa9T3&amp;page=1&amp;doc=2&amp;cacheurlFromRightClick=no" TargetMode="External"/><Relationship Id="rId112" Type="http://schemas.openxmlformats.org/officeDocument/2006/relationships/hyperlink" Target="http://apps.webofknowledge.com/full_record.do?product=WOS&amp;search_mode=CitationReport&amp;qid=4&amp;SID=N1CTAsjGHivJcGx7pEr&amp;page=1&amp;doc=1&amp;cacheurlFromRightClick=no" TargetMode="External"/><Relationship Id="rId16" Type="http://schemas.openxmlformats.org/officeDocument/2006/relationships/hyperlink" Target="http://dx.doi.org/10.1016/j.msea.2016.09.028" TargetMode="External"/><Relationship Id="rId107" Type="http://schemas.openxmlformats.org/officeDocument/2006/relationships/hyperlink" Target="http://apps.webofknowledge.com/full_record.do?product=WOS&amp;search_mode=CitationReport&amp;qid=4&amp;SID=N1CTAsjGHivJcGx7pEr&amp;page=1&amp;doc=9&amp;cacheurlFromRightClick=no" TargetMode="External"/><Relationship Id="rId11" Type="http://schemas.openxmlformats.org/officeDocument/2006/relationships/hyperlink" Target="http://search.proquest.com/openview/2e2db08d811459071f695f3ce9621d95/1?pq-origsite=gscholar&amp;cbl=1216343" TargetMode="External"/><Relationship Id="rId32" Type="http://schemas.openxmlformats.org/officeDocument/2006/relationships/hyperlink" Target="https://www.ijariit.com/manuscripts/v2i6/V2I6-1179.pdf" TargetMode="External"/><Relationship Id="rId37" Type="http://schemas.openxmlformats.org/officeDocument/2006/relationships/hyperlink" Target="https://www.ijariit.com/manuscripts/v2i6/V2I6-1179.pdf" TargetMode="External"/><Relationship Id="rId53" Type="http://schemas.openxmlformats.org/officeDocument/2006/relationships/hyperlink" Target="https://etd.ohiolink.edu/!etd.send_file?accession=wright1482416834896541&amp;disposition=inline" TargetMode="External"/><Relationship Id="rId58" Type="http://schemas.openxmlformats.org/officeDocument/2006/relationships/hyperlink" Target="http://liu.diva-portal.org/smash/record.jsf?pid=diva2%3A1040067&amp;dswid=-5765" TargetMode="External"/><Relationship Id="rId74" Type="http://schemas.openxmlformats.org/officeDocument/2006/relationships/hyperlink" Target="https://scholar.google.ro/scholar?oi=bibs&amp;hl=ro&amp;cites=8725056239917561768&amp;as_sdt=5&amp;as_ylo=2016&amp;as_yhi=2016" TargetMode="External"/><Relationship Id="rId79" Type="http://schemas.openxmlformats.org/officeDocument/2006/relationships/hyperlink" Target="https://scholar.google.ro/scholar?oi=bibs&amp;hl=ro&amp;cites=16074063015141302118&amp;as_sdt=5&amp;as_ylo=2016&amp;as_yhi=2016" TargetMode="External"/><Relationship Id="rId102" Type="http://schemas.openxmlformats.org/officeDocument/2006/relationships/hyperlink" Target="http://apps.webofknowledge.com/full_record.do?product=WOS&amp;search_mode=CitationReport&amp;qid=4&amp;SID=N1CTAsjGHivJcGx7pEr&amp;page=1&amp;doc=5&amp;cacheurlFromRightClick=no" TargetMode="External"/><Relationship Id="rId123" Type="http://schemas.openxmlformats.org/officeDocument/2006/relationships/hyperlink" Target="https://www.scopus.com/record/display.uri?eid=2-s2.0-84879808774&amp;origin=resultslist&amp;sort=plf-f&amp;cite=2-s2.0-84879808774&amp;src=s&amp;imp=t&amp;sid=197ED46683924548BF78C190F793B096.wsnAw8kcdt7IPYLO0V48gA%3a3960&amp;sot=cite&amp;sdt=a&amp;sl=0&amp;recordRank=" TargetMode="External"/><Relationship Id="rId5" Type="http://schemas.openxmlformats.org/officeDocument/2006/relationships/hyperlink" Target="https://scholar.google.ro/scholar?start=10&amp;hl=ro&amp;as_sdt=0,5&amp;sciodt=0,5&amp;cites=16710270628665081766&amp;scipsc=http://icams.ro/icams/" TargetMode="External"/><Relationship Id="rId61" Type="http://schemas.openxmlformats.org/officeDocument/2006/relationships/hyperlink" Target="https://link.springer.com/chapter/10.1007/978-3-319-42111-7_33" TargetMode="External"/><Relationship Id="rId82" Type="http://schemas.openxmlformats.org/officeDocument/2006/relationships/hyperlink" Target="http://svn.aksw.org/papers/2016/ECAI_AEGLE/public.pdf" TargetMode="External"/><Relationship Id="rId90" Type="http://schemas.openxmlformats.org/officeDocument/2006/relationships/hyperlink" Target="http://apps.webofknowledge.com/full_record.do?product=WOS&amp;search_mode=CitationReport&amp;qid=4&amp;SID=N1CTAsjGHivJcGx7pEr&amp;page=1&amp;doc=1&amp;cacheurlFromRightClick=no" TargetMode="External"/><Relationship Id="rId95" Type="http://schemas.openxmlformats.org/officeDocument/2006/relationships/hyperlink" Target="http://apps.webofknowledge.com/full_record.do?product=WOS&amp;search_mode=CitationReport&amp;qid=4&amp;SID=N1CTAsjGHivJcGx7pEr&amp;page=1&amp;doc=4&amp;cacheurlFromRightClick=no" TargetMode="External"/><Relationship Id="rId19" Type="http://schemas.openxmlformats.org/officeDocument/2006/relationships/hyperlink" Target="http://dx.doi.org/10.1016/j.matdes.2016.05.016" TargetMode="External"/><Relationship Id="rId14" Type="http://schemas.openxmlformats.org/officeDocument/2006/relationships/hyperlink" Target="http://scholar.google.ro/scholar_url?url=http://www.rombio.eu/docs/Stetiu.docx&amp;hl=ro&amp;sa=X&amp;scisig=AAGBfm226ELtLvnxRAsDr-pMayvWATXROA&amp;nossl=1&amp;oi=scholaralrt" TargetMode="External"/><Relationship Id="rId22" Type="http://schemas.openxmlformats.org/officeDocument/2006/relationships/hyperlink" Target="http://www.auif.utcluj.ro/images/V14_2/Vol_14_issue2_2016" TargetMode="External"/><Relationship Id="rId27" Type="http://schemas.openxmlformats.org/officeDocument/2006/relationships/hyperlink" Target="https://www.researchgate.net/publication/270160733_PLC_AS_A_DRIVER_FOR_STEPPER_MOTOR_CONTROL?_iepl%5BviewId%5D=ZVKULTPqMGxzVN8CeDEIxNia&amp;_iepl%5BprofilePublicationItemVariant%5D=default&amp;_iepl%5Bcontexts%5D%5B0%5D=prfpi&amp;_iepl%5BtargetEntityId%5D=PB%3A270160733&amp;_iepl%5BinteractionType%5D=publicationTitle" TargetMode="External"/><Relationship Id="rId30" Type="http://schemas.openxmlformats.org/officeDocument/2006/relationships/hyperlink" Target="http://arxiv.org/pdf/1601.03341v1.pdf" TargetMode="External"/><Relationship Id="rId35" Type="http://schemas.openxmlformats.org/officeDocument/2006/relationships/hyperlink" Target="http://iopscience.iop.org/article/10.1088/1757-899X/173/1/012008/pdf" TargetMode="External"/><Relationship Id="rId43" Type="http://schemas.openxmlformats.org/officeDocument/2006/relationships/hyperlink" Target="http://www.ijarest.com/papers/finished_papers/150402221539.pdf" TargetMode="External"/><Relationship Id="rId48" Type="http://schemas.openxmlformats.org/officeDocument/2006/relationships/hyperlink" Target="http://www.sciencedirect.com/science/article/pii/S0045790616302920" TargetMode="External"/><Relationship Id="rId56" Type="http://schemas.openxmlformats.org/officeDocument/2006/relationships/hyperlink" Target="https://www.ijariit.com/manuscripts/v2i4/V2I4-1175.pdf" TargetMode="External"/><Relationship Id="rId64" Type="http://schemas.openxmlformats.org/officeDocument/2006/relationships/hyperlink" Target="http://ijsimm.com/Full_Papers/Fulltext2016/text15-3_553-565.pdf" TargetMode="External"/><Relationship Id="rId69" Type="http://schemas.openxmlformats.org/officeDocument/2006/relationships/hyperlink" Target="https://scholar.google.ro/scholar?oi=bibs&amp;hl=ro&amp;cites=14559888166010882394&amp;as_sdt=5&amp;as_ylo=2016&amp;as_yhi=2016" TargetMode="External"/><Relationship Id="rId77" Type="http://schemas.openxmlformats.org/officeDocument/2006/relationships/hyperlink" Target="https://scholar.google.ro/scholar?oi=bibs&amp;hl=ro&amp;cites=8816225115654801544&amp;as_sdt=5&amp;as_ylo=2016&amp;as_yhi=2016" TargetMode="External"/><Relationship Id="rId100" Type="http://schemas.openxmlformats.org/officeDocument/2006/relationships/hyperlink" Target="http://apps.webofknowledge.com/full_record.do?product=WOS&amp;search_mode=CitationReport&amp;qid=4&amp;SID=N1CTAsjGHivJcGx7pEr&amp;page=1&amp;doc=4&amp;cacheurlFromRightClick=no" TargetMode="External"/><Relationship Id="rId105" Type="http://schemas.openxmlformats.org/officeDocument/2006/relationships/hyperlink" Target="http://apps.webofknowledge.com/full_record.do?product=WOS&amp;search_mode=CitationReport&amp;qid=4&amp;SID=N1CTAsjGHivJcGx7pEr&amp;page=1&amp;doc=5&amp;cacheurlFromRightClick=no" TargetMode="External"/><Relationship Id="rId113" Type="http://schemas.openxmlformats.org/officeDocument/2006/relationships/hyperlink" Target="http://apps.webofknowledge.com/full_record.do?product=WOS&amp;search_mode=CitationReport&amp;qid=4&amp;SID=N1CTAsjGHivJcGx7pEr&amp;page=1&amp;doc=1&amp;cacheurlFromRightClick=no" TargetMode="External"/><Relationship Id="rId118" Type="http://schemas.openxmlformats.org/officeDocument/2006/relationships/hyperlink" Target="https://www.scopus.com/record/display.uri?eid=2-s2.0-84885692104&amp;origin=resultslist&amp;sort=plf-f&amp;src=s&amp;sid=197ED46683924548BF78C190F793B096.wsnAw8kcdt7IPYLO0V48gA%3a2240&amp;sot=autdocs&amp;sdt=autdocs&amp;sl=18&amp;s=AU-ID%2815077890400%29&amp;relpos=16&amp;citeCnt=2&amp;searchTerm=" TargetMode="External"/><Relationship Id="rId8" Type="http://schemas.openxmlformats.org/officeDocument/2006/relationships/hyperlink" Target="http://www.sciencedirect.com/science/article/pii/S0144861716304349https:/scholar.google.ro/scholar?as_ylo=2016&amp;hl=ro&amp;as_sdt=0,5&amp;sciodt=0,5&amp;cites=5289496714775190911&amp;scipsc=" TargetMode="External"/><Relationship Id="rId51" Type="http://schemas.openxmlformats.org/officeDocument/2006/relationships/hyperlink" Target="http://ieeexplore.ieee.org/document/7781075/" TargetMode="External"/><Relationship Id="rId72" Type="http://schemas.openxmlformats.org/officeDocument/2006/relationships/hyperlink" Target="https://scholar.google.ro/scholar?as_ylo=2016&amp;hl=ro&amp;as_sdt=2005&amp;cites=9281840411067837449&amp;scipsc=" TargetMode="External"/><Relationship Id="rId80" Type="http://schemas.openxmlformats.org/officeDocument/2006/relationships/hyperlink" Target="http://apps.webofknowledge.com.am.e-nformation.ro/full_record.do?product=WOS&amp;search_mode=CitingArticles&amp;qid=10&amp;SID=X2MNM2NODxWl9Cjyukf&amp;page=1&amp;doc=1" TargetMode="External"/><Relationship Id="rId85" Type="http://schemas.openxmlformats.org/officeDocument/2006/relationships/hyperlink" Target="http://ieeexplore.ieee.org/abstract/document/7733606/" TargetMode="External"/><Relationship Id="rId93" Type="http://schemas.openxmlformats.org/officeDocument/2006/relationships/hyperlink" Target="http://apps.webofknowledge.com/full_record.do?product=WOS&amp;search_mode=CitationReport&amp;qid=4&amp;SID=N1CTAsjGHivJcGx7pEr&amp;page=1&amp;doc=1&amp;cacheurlFromRightClick=no" TargetMode="External"/><Relationship Id="rId98" Type="http://schemas.openxmlformats.org/officeDocument/2006/relationships/hyperlink" Target="http://apps.webofknowledge.com/full_record.do?product=WOS&amp;search_mode=CitationReport&amp;qid=4&amp;SID=N1CTAsjGHivJcGx7pEr&amp;page=1&amp;doc=3&amp;cacheurlFromRightClick=no" TargetMode="External"/><Relationship Id="rId121" Type="http://schemas.openxmlformats.org/officeDocument/2006/relationships/hyperlink" Target="https://www.scopus.com/record/display.uri?eid=2-s2.0-84926392146&amp;origin=resultslist&amp;sort=plf-f&amp;cite=2-s2.0-84926392146&amp;src=s&amp;imp=t&amp;sid=197ED46683924548BF78C190F793B096.wsnAw8kcdt7IPYLO0V48gA%3a3230&amp;sot=cite&amp;sdt=a&amp;sl=0&amp;recordRank=" TargetMode="External"/><Relationship Id="rId3" Type="http://schemas.openxmlformats.org/officeDocument/2006/relationships/hyperlink" Target="https://scholar.google.ro/scholar?oi=bibs&amp;hl=ro&amp;cites=14632061894994255774&amp;as_sdt=5&amp;as_ylo=2016&amp;as_yhi=2016" TargetMode="External"/><Relationship Id="rId12" Type="http://schemas.openxmlformats.org/officeDocument/2006/relationships/hyperlink" Target="http://search.proquest.com/openview/8f6e7c1435c3c3f4b3346685bba98e29/1?pq-origsite=gscholar&amp;cbl=2035956" TargetMode="External"/><Relationship Id="rId17" Type="http://schemas.openxmlformats.org/officeDocument/2006/relationships/hyperlink" Target="http://www.emeraldinsight.com/doi/pdfplus/10.1108/RPJ-11-2015-0168" TargetMode="External"/><Relationship Id="rId25" Type="http://schemas.openxmlformats.org/officeDocument/2006/relationships/hyperlink" Target="https://www.researchgate.net/publication/270160733_PLC_AS_A_DRIVER_FOR_STEPPER_MOTOR_CONTROL?_iepl%5BviewId%5D=ZVKULTPqMGxzVN8CeDEIxNia&amp;_iepl%5BprofilePublicationItemVariant%5D=default&amp;_iepl%5Bcontexts%5D%5B0%5D=prfpi&amp;_iepl%5BtargetEntityId%5D=PB%3A270160733&amp;_iepl%5BinteractionType%5D=publicationTitle" TargetMode="External"/><Relationship Id="rId33" Type="http://schemas.openxmlformats.org/officeDocument/2006/relationships/hyperlink" Target="https://www.ijariit.com/manuscripts/v2i4/V2I4-1175.pdf" TargetMode="External"/><Relationship Id="rId38" Type="http://schemas.openxmlformats.org/officeDocument/2006/relationships/hyperlink" Target="http://www.doc.ic.ac.uk/~klc/icaart16.pdf" TargetMode="External"/><Relationship Id="rId46" Type="http://schemas.openxmlformats.org/officeDocument/2006/relationships/hyperlink" Target="http://staff.cs.upt.ro/~chirila/publications/2016.05-slerd.pdf" TargetMode="External"/><Relationship Id="rId59" Type="http://schemas.openxmlformats.org/officeDocument/2006/relationships/hyperlink" Target="https://scholar.google.ro/scholar?oi=bibs&amp;hl=ro&amp;cites=17458928721219274183" TargetMode="External"/><Relationship Id="rId67" Type="http://schemas.openxmlformats.org/officeDocument/2006/relationships/hyperlink" Target="http://search.proquest.com/docview/1831180370?pq-origsite=gscholar" TargetMode="External"/><Relationship Id="rId103" Type="http://schemas.openxmlformats.org/officeDocument/2006/relationships/hyperlink" Target="http://apps.webofknowledge.com/full_record.do?product=WOS&amp;search_mode=CitationReport&amp;qid=4&amp;SID=N1CTAsjGHivJcGx7pEr&amp;page=1&amp;doc=5&amp;cacheurlFromRightClick=no" TargetMode="External"/><Relationship Id="rId108" Type="http://schemas.openxmlformats.org/officeDocument/2006/relationships/hyperlink" Target="http://apps.webofknowledge.com/full_record.do?product=WOS&amp;search_mode=CitationReport&amp;qid=4&amp;SID=N1CTAsjGHivJcGx7pEr&amp;page=1&amp;doc=9&amp;cacheurlFromRightClick=no" TargetMode="External"/><Relationship Id="rId116" Type="http://schemas.openxmlformats.org/officeDocument/2006/relationships/hyperlink" Target="https://www.scopus.com/record/display.uri?eid=2-s2.0-84947562085&amp;origin=resultslist&amp;sort=plf-f&amp;src=s&amp;sid=197ED46683924548BF78C190F793B096.wsnAw8kcdt7IPYLO0V48gA%3a1990&amp;sot=autdocs&amp;sdt=autdocs&amp;sl=18&amp;s=AU-ID%2815077890400%29&amp;relpos=14&amp;citeCnt=2&amp;searchTerm=" TargetMode="External"/><Relationship Id="rId124" Type="http://schemas.openxmlformats.org/officeDocument/2006/relationships/hyperlink" Target="https://www.scopus.com/record/display.uri?eid=2-s2.0-84866080725&amp;origin=resultslist&amp;sort=plf-f&amp;cite=2-s2.0-84866080725&amp;src=s&amp;imp=t&amp;sid=197ED46683924548BF78C190F793B096.wsnAw8kcdt7IPYLO0V48gA%3a4180&amp;sot=cite&amp;sdt=a&amp;sl=0&amp;recordRank=" TargetMode="External"/><Relationship Id="rId20" Type="http://schemas.openxmlformats.org/officeDocument/2006/relationships/hyperlink" Target="http://search.proquest.com/openview/2e2db08d811459071f695f3ce9621d95/1?pq-origsite=gscholar&amp;cbl=1216343" TargetMode="External"/><Relationship Id="rId41" Type="http://schemas.openxmlformats.org/officeDocument/2006/relationships/hyperlink" Target="https://www.utcluj.ro/media/page_document/204/rezumat_eng_Ovidiu_Matei.pdf" TargetMode="External"/><Relationship Id="rId54" Type="http://schemas.openxmlformats.org/officeDocument/2006/relationships/hyperlink" Target="http://lib.ugent.be/fulltxt/RUG01/002/300/610/RUG01-002300610_2016_0001_AC.pdf" TargetMode="External"/><Relationship Id="rId62" Type="http://schemas.openxmlformats.org/officeDocument/2006/relationships/hyperlink" Target="http://ebpj.e-iph.co.uk/index.php/EBProceedings/article/view/375" TargetMode="External"/><Relationship Id="rId70" Type="http://schemas.openxmlformats.org/officeDocument/2006/relationships/hyperlink" Target="https://scholar.google.ro/scholar?oi=bibs&amp;hl=ro&amp;cites=14559888166010882394&amp;as_sdt=5&amp;as_ylo=2016&amp;as_yhi=2016" TargetMode="External"/><Relationship Id="rId75" Type="http://schemas.openxmlformats.org/officeDocument/2006/relationships/hyperlink" Target="https://scholar.google.ro/scholar?oi=bibs&amp;hl=ro&amp;cites=4483246249925122047&amp;as_sdt=5&amp;as_ylo=2016&amp;as_yhi=2016" TargetMode="External"/><Relationship Id="rId83" Type="http://schemas.openxmlformats.org/officeDocument/2006/relationships/hyperlink" Target="http://www.sciencedirect.com/science/article/pii/S0166361515300555" TargetMode="External"/><Relationship Id="rId88" Type="http://schemas.openxmlformats.org/officeDocument/2006/relationships/hyperlink" Target="http://www.tandfonline.com/doi/abs/10.1080/00207543.2016.1223384" TargetMode="External"/><Relationship Id="rId91" Type="http://schemas.openxmlformats.org/officeDocument/2006/relationships/hyperlink" Target="http://apps.webofknowledge.com/full_record.do?product=WOS&amp;search_mode=CitationReport&amp;qid=4&amp;SID=N1CTAsjGHivJcGx7pEr&amp;page=1&amp;doc=1&amp;cacheurlFromRightClick=no" TargetMode="External"/><Relationship Id="rId96" Type="http://schemas.openxmlformats.org/officeDocument/2006/relationships/hyperlink" Target="http://apps.webofknowledge.com/full_record.do?product=WOS&amp;search_mode=CitationReport&amp;qid=4&amp;SID=N1CTAsjGHivJcGx7pEr&amp;page=1&amp;doc=3&amp;cacheurlFromRightClick=no" TargetMode="External"/><Relationship Id="rId111" Type="http://schemas.openxmlformats.org/officeDocument/2006/relationships/hyperlink" Target="http://apps.webofknowledge.com/full_record.do?product=WOS&amp;search_mode=CitationReport&amp;qid=4&amp;SID=N1CTAsjGHivJcGx7pEr&amp;page=1&amp;doc=4&amp;cacheurlFromRightClick=no" TargetMode="External"/><Relationship Id="rId1" Type="http://schemas.openxmlformats.org/officeDocument/2006/relationships/hyperlink" Target="http://www.scientificbulletin.upb.ro/rev_docs_arhiva/reze8a_653669.pdf" TargetMode="External"/><Relationship Id="rId6" Type="http://schemas.openxmlformats.org/officeDocument/2006/relationships/hyperlink" Target="https://e-space.mmu.ac.uk/608777/1/Post%20Viva%20amended%20thesis%20JL2016.pdf" TargetMode="External"/><Relationship Id="rId15" Type="http://schemas.openxmlformats.org/officeDocument/2006/relationships/hyperlink" Target="http://scholar.google.ro/scholar_url?url=http://www.rombio.eu/docs/Stetiu.docx&amp;hl=ro&amp;sa=X&amp;scisig=AAGBfm226ELtLvnxRAsDr-pMayvWATXROA&amp;nossl=1&amp;oi=scholaralrt" TargetMode="External"/><Relationship Id="rId23" Type="http://schemas.openxmlformats.org/officeDocument/2006/relationships/hyperlink" Target="https://scholar.google.ro/scholar?cites=5655222347537971693&amp;as_sdt=2005&amp;sciodt=0,5&amp;hl=ro" TargetMode="External"/><Relationship Id="rId28" Type="http://schemas.openxmlformats.org/officeDocument/2006/relationships/hyperlink" Target="http://www.akademiai.com/doi/ref/10.1556/606.2016.11.2.2" TargetMode="External"/><Relationship Id="rId36" Type="http://schemas.openxmlformats.org/officeDocument/2006/relationships/hyperlink" Target="http://elib.sfu-kras.ru/bitstream/2311/20248/4/sergienko.pdf" TargetMode="External"/><Relationship Id="rId49" Type="http://schemas.openxmlformats.org/officeDocument/2006/relationships/hyperlink" Target="https://link.springer.com/article/10.1007/s13369-016-2318-9" TargetMode="External"/><Relationship Id="rId57" Type="http://schemas.openxmlformats.org/officeDocument/2006/relationships/hyperlink" Target="https://www.ijariit.com/manuscripts/v2i6/V2I6-1179.pdf" TargetMode="External"/><Relationship Id="rId106" Type="http://schemas.openxmlformats.org/officeDocument/2006/relationships/hyperlink" Target="http://apps.webofknowledge.com/full_record.do?product=WOS&amp;search_mode=CitationReport&amp;qid=4&amp;SID=N1CTAsjGHivJcGx7pEr&amp;page=1&amp;doc=8&amp;cacheurlFromRightClick=no" TargetMode="External"/><Relationship Id="rId114" Type="http://schemas.openxmlformats.org/officeDocument/2006/relationships/hyperlink" Target="https://www.scopus.com/record/display.uri?eid=2-s2.0-84907361684&amp;origin=resultslist&amp;sort=plf-f&amp;src=s&amp;sid=197ED46683924548BF78C190F793B096.wsnAw8kcdt7IPYLO0V48gA%3a540&amp;sot=autdocs&amp;sdt=autdocs&amp;sl=18&amp;s=AU-ID%2815077890400%29&amp;relpos=8&amp;citeCnt=5&amp;searchTerm=" TargetMode="External"/><Relationship Id="rId119" Type="http://schemas.openxmlformats.org/officeDocument/2006/relationships/hyperlink" Target="https://www.scopus.com/record/display.uri?eid=2-s2.0-84984619732&amp;origin=resultslist&amp;sort=plf-f&amp;cite=2-s2.0-84984619732&amp;src=s&amp;imp=t&amp;sid=197ED46683924548BF78C190F793B096.wsnAw8kcdt7IPYLO0V48gA%3a2860&amp;sot=cite&amp;sdt=a&amp;sl=0&amp;recordRank=" TargetMode="External"/><Relationship Id="rId10" Type="http://schemas.openxmlformats.org/officeDocument/2006/relationships/hyperlink" Target="http://www.cqvip.com/productor/pro_zk.shtmlhttp:/www.cqvip.com/QK/92018A/201606/670904607.html" TargetMode="External"/><Relationship Id="rId31" Type="http://schemas.openxmlformats.org/officeDocument/2006/relationships/hyperlink" Target="http://digital-library.theiet.org/content/journals/10.1049/iet-ipr.2015.0702" TargetMode="External"/><Relationship Id="rId44" Type="http://schemas.openxmlformats.org/officeDocument/2006/relationships/hyperlink" Target="https://cora.ucc.ie/handle/10468/2583" TargetMode="External"/><Relationship Id="rId52" Type="http://schemas.openxmlformats.org/officeDocument/2006/relationships/hyperlink" Target="http://ieeexplore.ieee.org/document/7849919/" TargetMode="External"/><Relationship Id="rId60" Type="http://schemas.openxmlformats.org/officeDocument/2006/relationships/hyperlink" Target="http://sabauni.net/ojs/index.php/SJITN/article/view/53/24" TargetMode="External"/><Relationship Id="rId65" Type="http://schemas.openxmlformats.org/officeDocument/2006/relationships/hyperlink" Target="http://www.sciencedirect.com/science/article/pii/S2212017316000499" TargetMode="External"/><Relationship Id="rId73" Type="http://schemas.openxmlformats.org/officeDocument/2006/relationships/hyperlink" Target="https://scholar.google.ro/scholar?oi=bibs&amp;hl=ro&amp;cites=4283622508589906914&amp;as_sdt=5&amp;as_ylo=2016&amp;as_yhi=2016" TargetMode="External"/><Relationship Id="rId78" Type="http://schemas.openxmlformats.org/officeDocument/2006/relationships/hyperlink" Target="https://scholar.google.ro/scholar?oi=bibs&amp;hl=ro&amp;cites=7557084146729827332&amp;as_sdt=5&amp;as_ylo=2016&amp;as_yhi=2016" TargetMode="External"/><Relationship Id="rId81" Type="http://schemas.openxmlformats.org/officeDocument/2006/relationships/hyperlink" Target="http://www.auif.utcluj.ro/images/AJME_3_2016_SPLIT_AND_JOIN/L11" TargetMode="External"/><Relationship Id="rId86" Type="http://schemas.openxmlformats.org/officeDocument/2006/relationships/hyperlink" Target="https://www.degruyter.com/view/j/auto.2016.64.issue-9/auto-2016-0071/auto-2016-0071.xml" TargetMode="External"/><Relationship Id="rId94" Type="http://schemas.openxmlformats.org/officeDocument/2006/relationships/hyperlink" Target="http://apps.webofknowledge.com/full_record.do?product=WOS&amp;search_mode=CitationReport&amp;qid=4&amp;SID=N1CTAsjGHivJcGx7pEr&amp;page=1&amp;doc=3&amp;cacheurlFromRightClick=no" TargetMode="External"/><Relationship Id="rId99" Type="http://schemas.openxmlformats.org/officeDocument/2006/relationships/hyperlink" Target="http://apps.webofknowledge.com/full_record.do?product=WOS&amp;search_mode=CitationReport&amp;qid=4&amp;SID=N1CTAsjGHivJcGx7pEr&amp;page=1&amp;doc=4&amp;cacheurlFromRightClick=no" TargetMode="External"/><Relationship Id="rId101" Type="http://schemas.openxmlformats.org/officeDocument/2006/relationships/hyperlink" Target="http://apps.webofknowledge.com/full_record.do?product=WOS&amp;search_mode=CitationReport&amp;qid=4&amp;SID=N1CTAsjGHivJcGx7pEr&amp;page=1&amp;doc=5&amp;cacheurlFromRightClick=no" TargetMode="External"/><Relationship Id="rId122" Type="http://schemas.openxmlformats.org/officeDocument/2006/relationships/hyperlink" Target="https://www.scopus.com/record/display.uri?eid=2-s2.0-84946412924&amp;origin=resultslist&amp;sort=plf-f&amp;cite=2-s2.0-84946412924&amp;src=s&amp;imp=t&amp;sid=197ED46683924548BF78C190F793B096.wsnAw8kcdt7IPYLO0V48gA%3a3730&amp;sot=cite&amp;sdt=a&amp;sl=0&amp;recordRank=" TargetMode="External"/><Relationship Id="rId4" Type="http://schemas.openxmlformats.org/officeDocument/2006/relationships/hyperlink" Target="http://link.springer.com/referenceworkentry/10.1007/978-3-319-19454-7_102-1" TargetMode="External"/><Relationship Id="rId9" Type="http://schemas.openxmlformats.org/officeDocument/2006/relationships/hyperlink" Target="http://www.tandfonline.com/doi/full/10.1080/00319104.2016.1233181https:/scholar.google.ro/scholar?as_ylo=2016&amp;hl=ro&amp;as_sdt=0,5&amp;sciodt=0,5&amp;cites=5274605432088815051&amp;scipsc=" TargetMode="External"/><Relationship Id="rId13" Type="http://schemas.openxmlformats.org/officeDocument/2006/relationships/hyperlink" Target="http://dx.doi.org/10.1016/S1003-6326(16)64362-5" TargetMode="External"/><Relationship Id="rId18" Type="http://schemas.openxmlformats.org/officeDocument/2006/relationships/hyperlink" Target="http://dx.doi.org/10.1016/j.msea.2016.05.116" TargetMode="External"/><Relationship Id="rId39" Type="http://schemas.openxmlformats.org/officeDocument/2006/relationships/hyperlink" Target="http://dblp.uni-trier.de/pers/hd/c/Clark:Keith" TargetMode="External"/><Relationship Id="rId109" Type="http://schemas.openxmlformats.org/officeDocument/2006/relationships/hyperlink" Target="http://apps.webofknowledge.com/full_record.do?product=WOS&amp;search_mode=CitationReport&amp;qid=4&amp;SID=T14FOV844k28IKYzQya&amp;page=2&amp;doc=11&amp;cacheurlFromRightClick=no" TargetMode="External"/><Relationship Id="rId34" Type="http://schemas.openxmlformats.org/officeDocument/2006/relationships/hyperlink" Target="https://www.ijariit.com/manuscripts/v2i6/V2I6-1179.pdf" TargetMode="External"/><Relationship Id="rId50" Type="http://schemas.openxmlformats.org/officeDocument/2006/relationships/hyperlink" Target="https://link.springer.com/article/10.1007/s10489-016-0849-0" TargetMode="External"/><Relationship Id="rId55" Type="http://schemas.openxmlformats.org/officeDocument/2006/relationships/hyperlink" Target="http://lib.ugent.be/fulltxt/RUG01/002/300/610/RUG01-002300610_2016_0001_AC.pdf" TargetMode="External"/><Relationship Id="rId76" Type="http://schemas.openxmlformats.org/officeDocument/2006/relationships/hyperlink" Target="https://scholar.google.ro/scholar?oi=bibs&amp;hl=ro&amp;cites=15511438880903548588&amp;as_sdt=5&amp;as_ylo=2016&amp;as_yhi=2016" TargetMode="External"/><Relationship Id="rId97" Type="http://schemas.openxmlformats.org/officeDocument/2006/relationships/hyperlink" Target="http://apps.webofknowledge.com/full_record.do?product=WOS&amp;search_mode=CitationReport&amp;qid=4&amp;SID=N1CTAsjGHivJcGx7pEr&amp;page=1&amp;doc=3&amp;cacheurlFromRightClick=no" TargetMode="External"/><Relationship Id="rId104" Type="http://schemas.openxmlformats.org/officeDocument/2006/relationships/hyperlink" Target="http://apps.webofknowledge.com/full_record.do?product=WOS&amp;search_mode=CitationReport&amp;qid=4&amp;SID=N1CTAsjGHivJcGx7pEr&amp;page=1&amp;doc=5&amp;cacheurlFromRightClick=no" TargetMode="External"/><Relationship Id="rId120" Type="http://schemas.openxmlformats.org/officeDocument/2006/relationships/hyperlink" Target="https://www.scopus.com/record/display.uri?eid=2-s2.0-84938680409&amp;origin=resultslist&amp;sort=plf-f&amp;cite=2-s2.0-84938680409&amp;src=s&amp;imp=t&amp;sid=197ED46683924548BF78C190F793B096.wsnAw8kcdt7IPYLO0V48gA%3a3050&amp;sot=cite&amp;sdt=a&amp;sl=0&amp;recordRank=" TargetMode="External"/><Relationship Id="rId125" Type="http://schemas.openxmlformats.org/officeDocument/2006/relationships/printerSettings" Target="../printerSettings/printerSettings12.bin"/><Relationship Id="rId7" Type="http://schemas.openxmlformats.org/officeDocument/2006/relationships/hyperlink" Target="http://www.scielo.org.co/scielo.php?pid=S0123-21262016000100001&amp;script=sci_arttext&amp;tlng=en" TargetMode="External"/><Relationship Id="rId71" Type="http://schemas.openxmlformats.org/officeDocument/2006/relationships/hyperlink" Target="https://scholar.google.ro/scholar?as_ylo=2016&amp;hl=ro&amp;as_sdt=2005&amp;cites=9281840411067837449&amp;scipsc=" TargetMode="External"/><Relationship Id="rId92" Type="http://schemas.openxmlformats.org/officeDocument/2006/relationships/hyperlink" Target="http://apps.webofknowledge.com/full_record.do?product=WOS&amp;search_mode=CitationReport&amp;qid=4&amp;SID=N1CTAsjGHivJcGx7pEr&amp;page=1&amp;doc=1&amp;cacheurlFromRightClick=no" TargetMode="External"/><Relationship Id="rId2" Type="http://schemas.openxmlformats.org/officeDocument/2006/relationships/hyperlink" Target="http://search.proquest.com/openview/2e2db08d811459071f695f3ce9621d95/1?pq-origsite=gscholar&amp;cbl=1216343" TargetMode="External"/><Relationship Id="rId29" Type="http://schemas.openxmlformats.org/officeDocument/2006/relationships/hyperlink" Target="http://scholar.google.com/scholar?cites=3880999492975029984&amp;as_sdt=2005&amp;sciodt=0,5&amp;hl=ro" TargetMode="External"/><Relationship Id="rId24" Type="http://schemas.openxmlformats.org/officeDocument/2006/relationships/hyperlink" Target="http://www.auif.utcluj.ro/images/V14_2/Vol_14_issue2_2016" TargetMode="External"/><Relationship Id="rId40" Type="http://schemas.openxmlformats.org/officeDocument/2006/relationships/hyperlink" Target="http://www.sciencedirect.com/science/article/pii/S0378778816300287" TargetMode="External"/><Relationship Id="rId45" Type="http://schemas.openxmlformats.org/officeDocument/2006/relationships/hyperlink" Target="https://cora.ucc.ie/handle/10468/2583" TargetMode="External"/><Relationship Id="rId66" Type="http://schemas.openxmlformats.org/officeDocument/2006/relationships/hyperlink" Target="http://link.springer.com/article/10.1007/s40032-016-0288-z" TargetMode="External"/><Relationship Id="rId87" Type="http://schemas.openxmlformats.org/officeDocument/2006/relationships/hyperlink" Target="http://link.springer.com/chapter/10.1007/978-3-319-42559-7_8" TargetMode="External"/><Relationship Id="rId110" Type="http://schemas.openxmlformats.org/officeDocument/2006/relationships/hyperlink" Target="http://apps.webofknowledge.com/full_record.do?product=WOS&amp;search_mode=CitationReport&amp;qid=4&amp;SID=T14FOV844k28IKYzQya&amp;page=2&amp;doc=12&amp;cacheurlFromRightClick=no" TargetMode="External"/><Relationship Id="rId115" Type="http://schemas.openxmlformats.org/officeDocument/2006/relationships/hyperlink" Target="https://www.scopus.com/record/display.uri?eid=2-s2.0-84907361684&amp;origin=resultslist&amp;sort=plf-f&amp;src=s&amp;sid=197ED46683924548BF78C190F793B096.wsnAw8kcdt7IPYLO0V48gA%3a540&amp;sot=autdocs&amp;sdt=autdocs&amp;sl=18&amp;s=AU-ID%2815077890400%29&amp;relpos=8&amp;citeCnt=5&amp;searchTerm="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8" Type="http://schemas.openxmlformats.org/officeDocument/2006/relationships/hyperlink" Target="http://www.dirf.org/jdim/default.asp" TargetMode="External"/><Relationship Id="rId13" Type="http://schemas.openxmlformats.org/officeDocument/2006/relationships/hyperlink" Target="http://www.revtn.ro/" TargetMode="External"/><Relationship Id="rId3" Type="http://schemas.openxmlformats.org/officeDocument/2006/relationships/hyperlink" Target="http://rpss.inoe.ro/" TargetMode="External"/><Relationship Id="rId7" Type="http://schemas.openxmlformats.org/officeDocument/2006/relationships/hyperlink" Target="http://magazines.ulbsibiu.ro/ijasitels/index.php/IJASITELS" TargetMode="External"/><Relationship Id="rId12" Type="http://schemas.openxmlformats.org/officeDocument/2006/relationships/hyperlink" Target="http://www.igi-global.com/journal/international-journal-quality-assurance-engineering/41026" TargetMode="External"/><Relationship Id="rId2" Type="http://schemas.openxmlformats.org/officeDocument/2006/relationships/hyperlink" Target="http://www.ace.tuiasi.ro/index.php?page=678" TargetMode="External"/><Relationship Id="rId1" Type="http://schemas.openxmlformats.org/officeDocument/2006/relationships/hyperlink" Target="http://www.neduet.edu.pk/NED-Journal/ediBoard.html" TargetMode="External"/><Relationship Id="rId6" Type="http://schemas.openxmlformats.org/officeDocument/2006/relationships/hyperlink" Target="http://jeeeccs.net/index.php/journal" TargetMode="External"/><Relationship Id="rId11" Type="http://schemas.openxmlformats.org/officeDocument/2006/relationships/hyperlink" Target="http://www.mdpi.com/journal/sustainability" TargetMode="External"/><Relationship Id="rId5" Type="http://schemas.openxmlformats.org/officeDocument/2006/relationships/hyperlink" Target="http://jeeeccs.net/index.php/journal/about/editorialBoardStatic" TargetMode="External"/><Relationship Id="rId10" Type="http://schemas.openxmlformats.org/officeDocument/2006/relationships/hyperlink" Target="http://www.degruyter.com/view/j/aucts" TargetMode="External"/><Relationship Id="rId4" Type="http://schemas.openxmlformats.org/officeDocument/2006/relationships/hyperlink" Target="http://jeeeccs.net/index.php/journal/about/editorialBoardStatic" TargetMode="External"/><Relationship Id="rId9" Type="http://schemas.openxmlformats.org/officeDocument/2006/relationships/hyperlink" Target="http://iiav.org/ijav/" TargetMode="External"/><Relationship Id="rId14"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3" Type="http://schemas.openxmlformats.org/officeDocument/2006/relationships/hyperlink" Target="http://mim2016.utt.fr/" TargetMode="External"/><Relationship Id="rId18" Type="http://schemas.openxmlformats.org/officeDocument/2006/relationships/hyperlink" Target="http://www.icreb.org/com.htm" TargetMode="External"/><Relationship Id="rId26" Type="http://schemas.openxmlformats.org/officeDocument/2006/relationships/hyperlink" Target="http://www.educationaldatamining.org/EDM2016/committees.html" TargetMode="External"/><Relationship Id="rId39" Type="http://schemas.openxmlformats.org/officeDocument/2006/relationships/hyperlink" Target="https://conferences.cwa.gr/iccci2016/index.html" TargetMode="External"/><Relationship Id="rId21" Type="http://schemas.openxmlformats.org/officeDocument/2006/relationships/hyperlink" Target="http://bcu.ulbsibiu.ro/conference2016/index.html" TargetMode="External"/><Relationship Id="rId34" Type="http://schemas.openxmlformats.org/officeDocument/2006/relationships/hyperlink" Target="http://www.meditech.utcluj.ro/program-comittees/" TargetMode="External"/><Relationship Id="rId42" Type="http://schemas.openxmlformats.org/officeDocument/2006/relationships/hyperlink" Target="http://software.ucv.ro/ticia2016/" TargetMode="External"/><Relationship Id="rId47" Type="http://schemas.openxmlformats.org/officeDocument/2006/relationships/hyperlink" Target="http://www.dirf.org/jdim/editorial-board/" TargetMode="External"/><Relationship Id="rId50" Type="http://schemas.openxmlformats.org/officeDocument/2006/relationships/hyperlink" Target="http://bcu.ulbsibiu.ro/conference2016/index.html" TargetMode="External"/><Relationship Id="rId55" Type="http://schemas.openxmlformats.org/officeDocument/2006/relationships/hyperlink" Target="http://www.cometa.rs.ba/index2.php" TargetMode="External"/><Relationship Id="rId63" Type="http://schemas.openxmlformats.org/officeDocument/2006/relationships/hyperlink" Target="http://conference.rmee.org/index.php/about/" TargetMode="External"/><Relationship Id="rId68" Type="http://schemas.openxmlformats.org/officeDocument/2006/relationships/hyperlink" Target="http://www.revtn.ro/" TargetMode="External"/><Relationship Id="rId76" Type="http://schemas.openxmlformats.org/officeDocument/2006/relationships/hyperlink" Target="http://www.armyacademy.ro/" TargetMode="External"/><Relationship Id="rId7" Type="http://schemas.openxmlformats.org/officeDocument/2006/relationships/hyperlink" Target="http://www.icmera.com/" TargetMode="External"/><Relationship Id="rId71" Type="http://schemas.openxmlformats.org/officeDocument/2006/relationships/hyperlink" Target="http://conferences.ulbsibiu.ro/samro2016/" TargetMode="External"/><Relationship Id="rId2" Type="http://schemas.openxmlformats.org/officeDocument/2006/relationships/hyperlink" Target="http://textile.webhost.uoradea.ro/Conferinta/2016/Scientific%20board.html" TargetMode="External"/><Relationship Id="rId16" Type="http://schemas.openxmlformats.org/officeDocument/2006/relationships/hyperlink" Target="http://icmas.eu/Edit_Board.htm" TargetMode="External"/><Relationship Id="rId29" Type="http://schemas.openxmlformats.org/officeDocument/2006/relationships/hyperlink" Target="http://www.software.ucv.ro/inista/pc.html" TargetMode="External"/><Relationship Id="rId11" Type="http://schemas.openxmlformats.org/officeDocument/2006/relationships/hyperlink" Target="http://www.optirob.com/" TargetMode="External"/><Relationship Id="rId24" Type="http://schemas.openxmlformats.org/officeDocument/2006/relationships/hyperlink" Target="http://www.iasted.org/conferences/ipc-834.html" TargetMode="External"/><Relationship Id="rId32" Type="http://schemas.openxmlformats.org/officeDocument/2006/relationships/hyperlink" Target="http://ksem2016.org/wordpress/general-information/program-committee/" TargetMode="External"/><Relationship Id="rId37" Type="http://schemas.openxmlformats.org/officeDocument/2006/relationships/hyperlink" Target="http://www.ksem2017.conferences.academy/program_committee.html" TargetMode="External"/><Relationship Id="rId40" Type="http://schemas.openxmlformats.org/officeDocument/2006/relationships/hyperlink" Target="https://aciids.pwr.edu.pl/2016/" TargetMode="External"/><Relationship Id="rId45" Type="http://schemas.openxmlformats.org/officeDocument/2006/relationships/hyperlink" Target="http://bcu.ulbsibiu.ro/conference2016/index.html" TargetMode="External"/><Relationship Id="rId53" Type="http://schemas.openxmlformats.org/officeDocument/2006/relationships/hyperlink" Target="http://www.sapub.org/journal/editorialdetails.aspx?JournalID=1081&amp;PersonID=14099" TargetMode="External"/><Relationship Id="rId58" Type="http://schemas.openxmlformats.org/officeDocument/2006/relationships/hyperlink" Target="http://www.armyacademy.ro/" TargetMode="External"/><Relationship Id="rId66" Type="http://schemas.openxmlformats.org/officeDocument/2006/relationships/hyperlink" Target="http://true1.armyacademy.ro/commitee1.html" TargetMode="External"/><Relationship Id="rId74" Type="http://schemas.openxmlformats.org/officeDocument/2006/relationships/hyperlink" Target="http://www.armyacademy.ro/" TargetMode="External"/><Relationship Id="rId79" Type="http://schemas.openxmlformats.org/officeDocument/2006/relationships/hyperlink" Target="http://ksem2016.org/" TargetMode="External"/><Relationship Id="rId5" Type="http://schemas.openxmlformats.org/officeDocument/2006/relationships/hyperlink" Target="http://edition2016.icmas.eu/" TargetMode="External"/><Relationship Id="rId61" Type="http://schemas.openxmlformats.org/officeDocument/2006/relationships/hyperlink" Target="http://www.icetas2016.org/316-komiteler&amp;lang=2" TargetMode="External"/><Relationship Id="rId82" Type="http://schemas.openxmlformats.org/officeDocument/2006/relationships/hyperlink" Target="http://www.davidpublisher.com/index.php/Home/Journal/detail?journalid=44&amp;jx=ps&amp;cont=editorial" TargetMode="External"/><Relationship Id="rId10" Type="http://schemas.openxmlformats.org/officeDocument/2006/relationships/hyperlink" Target="http://www.degruyter.com/view/j/aucts?rskey=GYu6rP&amp;result=1" TargetMode="External"/><Relationship Id="rId19" Type="http://schemas.openxmlformats.org/officeDocument/2006/relationships/hyperlink" Target="http://rmee.org/editorial_board.htm" TargetMode="External"/><Relationship Id="rId31" Type="http://schemas.openxmlformats.org/officeDocument/2006/relationships/hyperlink" Target="https://www12.cs.fau.de/momac/index.html" TargetMode="External"/><Relationship Id="rId44" Type="http://schemas.openxmlformats.org/officeDocument/2006/relationships/hyperlink" Target="http://www.univ-oran1.dz/images/workshop/index.html" TargetMode="External"/><Relationship Id="rId52" Type="http://schemas.openxmlformats.org/officeDocument/2006/relationships/hyperlink" Target="http://www.springer.com/series/11156" TargetMode="External"/><Relationship Id="rId60" Type="http://schemas.openxmlformats.org/officeDocument/2006/relationships/hyperlink" Target="http://www.eurostampa.ro/Inginerie-mecanic%C4%83-%C5%9Fi-%C5%9Ftiin%C5%A3a-materialelor_Editura-Tipografie_123.html" TargetMode="External"/><Relationship Id="rId65" Type="http://schemas.openxmlformats.org/officeDocument/2006/relationships/hyperlink" Target="http://www.uav.ro/en/conferences/isreie-2016/scientific-comittee" TargetMode="External"/><Relationship Id="rId73" Type="http://schemas.openxmlformats.org/officeDocument/2006/relationships/hyperlink" Target="http://www.rmee.org/" TargetMode="External"/><Relationship Id="rId78" Type="http://schemas.openxmlformats.org/officeDocument/2006/relationships/hyperlink" Target="http://www.degruyter.com/view/j/aucts?rskey=fcV8kA&amp;result=4" TargetMode="External"/><Relationship Id="rId81" Type="http://schemas.openxmlformats.org/officeDocument/2006/relationships/hyperlink" Target="http://www.igi-global.com/journal/international-journal-quality-assurance-engineering/41026" TargetMode="External"/><Relationship Id="rId4" Type="http://schemas.openxmlformats.org/officeDocument/2006/relationships/hyperlink" Target="http://www.optirob.com/" TargetMode="External"/><Relationship Id="rId9" Type="http://schemas.openxmlformats.org/officeDocument/2006/relationships/hyperlink" Target="http://www.optirob.com/" TargetMode="External"/><Relationship Id="rId14" Type="http://schemas.openxmlformats.org/officeDocument/2006/relationships/hyperlink" Target="http://www.icmera.com/" TargetMode="External"/><Relationship Id="rId22" Type="http://schemas.openxmlformats.org/officeDocument/2006/relationships/hyperlink" Target="http://www.springer.com/gp/book/9783319476490" TargetMode="External"/><Relationship Id="rId27" Type="http://schemas.openxmlformats.org/officeDocument/2006/relationships/hyperlink" Target="http://voyager.ce.fit.ac.jp/conf/incos/2016/committees.html" TargetMode="External"/><Relationship Id="rId30" Type="http://schemas.openxmlformats.org/officeDocument/2006/relationships/hyperlink" Target="https://sites.google.com/site/smlir2016aiai/home-1" TargetMode="External"/><Relationship Id="rId35" Type="http://schemas.openxmlformats.org/officeDocument/2006/relationships/hyperlink" Target="http://conference.roedu.net/index.php/roedunetconf/2016" TargetMode="External"/><Relationship Id="rId43" Type="http://schemas.openxmlformats.org/officeDocument/2006/relationships/hyperlink" Target="http://mcpl2016.logdynamics.de/" TargetMode="External"/><Relationship Id="rId48" Type="http://schemas.openxmlformats.org/officeDocument/2006/relationships/hyperlink" Target="http://www.icdim.org/taiwan/prog.html" TargetMode="External"/><Relationship Id="rId56" Type="http://schemas.openxmlformats.org/officeDocument/2006/relationships/hyperlink" Target="http://aos.ro/editura/analeleaosr/annals-on-engineering/editorial-board/" TargetMode="External"/><Relationship Id="rId64" Type="http://schemas.openxmlformats.org/officeDocument/2006/relationships/hyperlink" Target="http://www.upet.ro/simpro/2016/committees/" TargetMode="External"/><Relationship Id="rId69" Type="http://schemas.openxmlformats.org/officeDocument/2006/relationships/hyperlink" Target="http://www.utgjiu.ro/cercetare/fdsm/Symposium/SYMECH2016/Comitet%20stiintific.html" TargetMode="External"/><Relationship Id="rId77" Type="http://schemas.openxmlformats.org/officeDocument/2006/relationships/hyperlink" Target="http://www.icebe.net/" TargetMode="External"/><Relationship Id="rId8" Type="http://schemas.openxmlformats.org/officeDocument/2006/relationships/hyperlink" Target="http://www.optirob.com/" TargetMode="External"/><Relationship Id="rId51" Type="http://schemas.openxmlformats.org/officeDocument/2006/relationships/hyperlink" Target="http://bcu.ulbsibiu.ro/conference2016/index.html" TargetMode="External"/><Relationship Id="rId72" Type="http://schemas.openxmlformats.org/officeDocument/2006/relationships/hyperlink" Target="http://academica.udcantemir.ro/?page_id=9" TargetMode="External"/><Relationship Id="rId80" Type="http://schemas.openxmlformats.org/officeDocument/2006/relationships/hyperlink" Target="http://icpr-aem.com/" TargetMode="External"/><Relationship Id="rId3" Type="http://schemas.openxmlformats.org/officeDocument/2006/relationships/hyperlink" Target="http://www.fibtex.lodz.pl/en1,about_us.html" TargetMode="External"/><Relationship Id="rId12" Type="http://schemas.openxmlformats.org/officeDocument/2006/relationships/hyperlink" Target="http://edition2016.icmas.eu/" TargetMode="External"/><Relationship Id="rId17" Type="http://schemas.openxmlformats.org/officeDocument/2006/relationships/hyperlink" Target="http://www.optirob.com/" TargetMode="External"/><Relationship Id="rId25" Type="http://schemas.openxmlformats.org/officeDocument/2006/relationships/hyperlink" Target="http://ace.ucv.ro/icstcc2016/committees.php" TargetMode="External"/><Relationship Id="rId33" Type="http://schemas.openxmlformats.org/officeDocument/2006/relationships/hyperlink" Target="http://idc2016.lip6.fr/committees.html" TargetMode="External"/><Relationship Id="rId38" Type="http://schemas.openxmlformats.org/officeDocument/2006/relationships/hyperlink" Target="https://www.iaria.org/conferences2016/ICAS16.html" TargetMode="External"/><Relationship Id="rId46" Type="http://schemas.openxmlformats.org/officeDocument/2006/relationships/hyperlink" Target="http://bcu.ulbsibiu.ro/conference2016/index.html" TargetMode="External"/><Relationship Id="rId59" Type="http://schemas.openxmlformats.org/officeDocument/2006/relationships/hyperlink" Target="http://www.armyacademy.ro/" TargetMode="External"/><Relationship Id="rId67" Type="http://schemas.openxmlformats.org/officeDocument/2006/relationships/hyperlink" Target="http://francescoscorza.wixsite.com/spa2016/committee" TargetMode="External"/><Relationship Id="rId20" Type="http://schemas.openxmlformats.org/officeDocument/2006/relationships/hyperlink" Target="http://conference.rmee.org/index.php/about/" TargetMode="External"/><Relationship Id="rId41" Type="http://schemas.openxmlformats.org/officeDocument/2006/relationships/hyperlink" Target="http://www.iaria.org/conferences2016/GLOBALHEALTH16.html" TargetMode="External"/><Relationship Id="rId54" Type="http://schemas.openxmlformats.org/officeDocument/2006/relationships/hyperlink" Target="https://rochi.ici.ro/" TargetMode="External"/><Relationship Id="rId62" Type="http://schemas.openxmlformats.org/officeDocument/2006/relationships/hyperlink" Target="http://francescoscorza.wix.com/spa2016" TargetMode="External"/><Relationship Id="rId70" Type="http://schemas.openxmlformats.org/officeDocument/2006/relationships/hyperlink" Target="http://www.revtn.ro/editorial-board.htm" TargetMode="External"/><Relationship Id="rId75" Type="http://schemas.openxmlformats.org/officeDocument/2006/relationships/hyperlink" Target="http://conference.armyacademy.ro/" TargetMode="External"/><Relationship Id="rId83" Type="http://schemas.openxmlformats.org/officeDocument/2006/relationships/printerSettings" Target="../printerSettings/printerSettings18.bin"/><Relationship Id="rId1" Type="http://schemas.openxmlformats.org/officeDocument/2006/relationships/hyperlink" Target="http://www.optirob.com/" TargetMode="External"/><Relationship Id="rId6" Type="http://schemas.openxmlformats.org/officeDocument/2006/relationships/hyperlink" Target="http://mim2016.utt.fr/" TargetMode="External"/><Relationship Id="rId15" Type="http://schemas.openxmlformats.org/officeDocument/2006/relationships/hyperlink" Target="http://www.icmera.com/" TargetMode="External"/><Relationship Id="rId23" Type="http://schemas.openxmlformats.org/officeDocument/2006/relationships/hyperlink" Target="http://www.edcc2016.eu/" TargetMode="External"/><Relationship Id="rId28" Type="http://schemas.openxmlformats.org/officeDocument/2006/relationships/hyperlink" Target="http://adis.hpc.pub.ro/people/" TargetMode="External"/><Relationship Id="rId36" Type="http://schemas.openxmlformats.org/officeDocument/2006/relationships/hyperlink" Target="http://acn-conference.org/visionnet2016/committee.html" TargetMode="External"/><Relationship Id="rId49" Type="http://schemas.openxmlformats.org/officeDocument/2006/relationships/hyperlink" Target="http://digital-library.theiet.org/content/journals/iet-ipr" TargetMode="External"/><Relationship Id="rId57" Type="http://schemas.openxmlformats.org/officeDocument/2006/relationships/hyperlink" Target="http://www.mpt.upt.ro/cercetare/buletin-stiintific/bord-editorial.html"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sciencedirect.com/science/article/pii/S0957582016000057" TargetMode="External"/><Relationship Id="rId13" Type="http://schemas.openxmlformats.org/officeDocument/2006/relationships/hyperlink" Target="http://univagora.ro/jour/index.php/ijccc/search/search?simpleQuery=kifor&amp;searchField=query" TargetMode="External"/><Relationship Id="rId18" Type="http://schemas.openxmlformats.org/officeDocument/2006/relationships/hyperlink" Target="http://apps.webofknowledge.com/full_record.do?product=WOS&amp;search_mode=OneClickSearch&amp;qid=44&amp;SID=Q1pJjDZQiIhhuQIaUjs&amp;page=1&amp;doc=5" TargetMode="External"/><Relationship Id="rId26" Type="http://schemas.openxmlformats.org/officeDocument/2006/relationships/printerSettings" Target="../printerSettings/printerSettings2.bin"/><Relationship Id="rId3" Type="http://schemas.openxmlformats.org/officeDocument/2006/relationships/hyperlink" Target="http://doi.org/10.1016/j.mechatronics.2015.08.010" TargetMode="External"/><Relationship Id="rId21" Type="http://schemas.openxmlformats.org/officeDocument/2006/relationships/hyperlink" Target="http://apps.webofknowledge.com/full_record.do?product=WOS&amp;search_mode=OneClickSearch&amp;qid=44&amp;SID=Q1pJjDZQiIhhuQIaUjs&amp;page=1&amp;doc=10" TargetMode="External"/><Relationship Id="rId7" Type="http://schemas.openxmlformats.org/officeDocument/2006/relationships/hyperlink" Target="http://www.acad.ro/sectii2002/proceedings/doc2016-1/08-Beju.pdf" TargetMode="External"/><Relationship Id="rId12" Type="http://schemas.openxmlformats.org/officeDocument/2006/relationships/hyperlink" Target="http://apps.webofknowledge.com/full_record.do?product=WOS&amp;search_mode=OneClickSearch&amp;qid=34&amp;SID=Q1pJjDZQiIhhuQIaUjs&amp;page=1&amp;doc=1" TargetMode="External"/><Relationship Id="rId17" Type="http://schemas.openxmlformats.org/officeDocument/2006/relationships/hyperlink" Target="http://apps.webofknowledge.com/full_record.do?product=WOS&amp;search_mode=OneClickSearch&amp;qid=44&amp;SID=Q1pJjDZQiIhhuQIaUjs&amp;page=1&amp;doc=3" TargetMode="External"/><Relationship Id="rId25" Type="http://schemas.openxmlformats.org/officeDocument/2006/relationships/hyperlink" Target="http://www.revmaterialeplastice.ro/pdf/STETIU%20MIRCEA%203%2016.pdf" TargetMode="External"/><Relationship Id="rId2" Type="http://schemas.openxmlformats.org/officeDocument/2006/relationships/hyperlink" Target="http://www.sciencedirect.com/science/article/pii/S095741581500152X" TargetMode="External"/><Relationship Id="rId16" Type="http://schemas.openxmlformats.org/officeDocument/2006/relationships/hyperlink" Target="http://apps.webofknowledge.com/full_record.do?product=WOS&amp;search_mode=OneClickSearch&amp;qid=44&amp;SID=Q1pJjDZQiIhhuQIaUjs&amp;page=1&amp;doc=2" TargetMode="External"/><Relationship Id="rId20" Type="http://schemas.openxmlformats.org/officeDocument/2006/relationships/hyperlink" Target="http://apps.webofknowledge.com/full_record.do?product=WOS&amp;search_mode=OneClickSearch&amp;qid=44&amp;SID=Q1pJjDZQiIhhuQIaUjs&amp;page=1&amp;doc=7" TargetMode="External"/><Relationship Id="rId1" Type="http://schemas.openxmlformats.org/officeDocument/2006/relationships/hyperlink" Target="http://ieeexplore.ieee.org/xpl/articleDetails.jsp?arnumber=7329996&amp;filter%3DAND%28p_IS_Number%3A7493714%29" TargetMode="External"/><Relationship Id="rId6" Type="http://schemas.openxmlformats.org/officeDocument/2006/relationships/hyperlink" Target="http://link.springer.com/article/10.1007%2Fs00170-015-7710-1" TargetMode="External"/><Relationship Id="rId11" Type="http://schemas.openxmlformats.org/officeDocument/2006/relationships/hyperlink" Target="http://apps.webofknowledge.com/full_record.do?product=WOS&amp;search_mode=OneClickSearch&amp;qid=29&amp;SID=Q1pJjDZQiIhhuQIaUjs&amp;page=1&amp;doc=2" TargetMode="External"/><Relationship Id="rId24" Type="http://schemas.openxmlformats.org/officeDocument/2006/relationships/hyperlink" Target="http://joam.inoe.ro/index.php?option=magazine&amp;op=view&amp;idu=3987&amp;catid=96" TargetMode="External"/><Relationship Id="rId5" Type="http://schemas.openxmlformats.org/officeDocument/2006/relationships/hyperlink" Target="https://link.springer.com/article/10.1007/s11280-015-0367-8" TargetMode="External"/><Relationship Id="rId15" Type="http://schemas.openxmlformats.org/officeDocument/2006/relationships/hyperlink" Target="http://apps.webofknowledge.com/full_record.do?product=WOS&amp;search_mode=OneClickSearch&amp;qid=44&amp;SID=Q1pJjDZQiIhhuQIaUjs&amp;page=1&amp;doc=1" TargetMode="External"/><Relationship Id="rId23" Type="http://schemas.openxmlformats.org/officeDocument/2006/relationships/hyperlink" Target="http://dx.doi.org/10.1016/j.meatsci.2016.01.011" TargetMode="External"/><Relationship Id="rId10" Type="http://schemas.openxmlformats.org/officeDocument/2006/relationships/hyperlink" Target="http://apps.webofknowledge.com/full_record.do?product=WOS&amp;search_mode=OneClickSearch&amp;qid=18&amp;SID=Q1pJjDZQiIhhuQIaUjs&amp;page=1&amp;doc=8" TargetMode="External"/><Relationship Id="rId19" Type="http://schemas.openxmlformats.org/officeDocument/2006/relationships/hyperlink" Target="http://apps.webofknowledge.com/full_record.do?product=WOS&amp;search_mode=OneClickSearch&amp;qid=44&amp;SID=Q1pJjDZQiIhhuQIaUjs&amp;page=1&amp;doc=6" TargetMode="External"/><Relationship Id="rId4" Type="http://schemas.openxmlformats.org/officeDocument/2006/relationships/hyperlink" Target="http://digital-library.theiet.org/content/journals/10.1049/iet-ipr.2015.0702" TargetMode="External"/><Relationship Id="rId9" Type="http://schemas.openxmlformats.org/officeDocument/2006/relationships/hyperlink" Target="http://www.chalcogen.ro/381_DumitrascuD.pdf" TargetMode="External"/><Relationship Id="rId14" Type="http://schemas.openxmlformats.org/officeDocument/2006/relationships/hyperlink" Target="http://www.revistaindustriatextila.ro/images/Textila_nr_6_2016_web.pdf" TargetMode="External"/><Relationship Id="rId22" Type="http://schemas.openxmlformats.org/officeDocument/2006/relationships/hyperlink" Target="http://www.sciencedirect.com/science/article/pii/S0309174016300122"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modtech.ro/conference" TargetMode="External"/><Relationship Id="rId3" Type="http://schemas.openxmlformats.org/officeDocument/2006/relationships/hyperlink" Target="http://imag.pub.ro/ssima2016/index.php/committees/" TargetMode="External"/><Relationship Id="rId7" Type="http://schemas.openxmlformats.org/officeDocument/2006/relationships/hyperlink" Target="http://modtech.ro/conference/ModTech2016_Presentation.php" TargetMode="External"/><Relationship Id="rId2" Type="http://schemas.openxmlformats.org/officeDocument/2006/relationships/hyperlink" Target="http://iecs.ulbsibiu.ro/" TargetMode="External"/><Relationship Id="rId1" Type="http://schemas.openxmlformats.org/officeDocument/2006/relationships/hyperlink" Target="http://bcu.ulbsibiu.ro/conference2016/index.html" TargetMode="External"/><Relationship Id="rId6" Type="http://schemas.openxmlformats.org/officeDocument/2006/relationships/hyperlink" Target="https://europeevents.aapg.org/ehome/bucharest2016/ConferenceCommittees/" TargetMode="External"/><Relationship Id="rId5" Type="http://schemas.openxmlformats.org/officeDocument/2006/relationships/hyperlink" Target="http://modtech.ro/index.php" TargetMode="External"/><Relationship Id="rId4" Type="http://schemas.openxmlformats.org/officeDocument/2006/relationships/hyperlink" Target="http://2016.iccsa.org/workshops" TargetMode="External"/><Relationship Id="rId9"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8" Type="http://schemas.openxmlformats.org/officeDocument/2006/relationships/hyperlink" Target="http://cercetare.ulbsibiu.ro/NoapteaCercetatorilor/ProgramNC2016.pdf" TargetMode="External"/><Relationship Id="rId13" Type="http://schemas.openxmlformats.org/officeDocument/2006/relationships/hyperlink" Target="http://ispri.ro/wp-content/uploads/2016/11/AGENDA-1.pdf" TargetMode="External"/><Relationship Id="rId3" Type="http://schemas.openxmlformats.org/officeDocument/2006/relationships/hyperlink" Target="http://conferences.ulbsibiu.ro/samro2016" TargetMode="External"/><Relationship Id="rId7" Type="http://schemas.openxmlformats.org/officeDocument/2006/relationships/hyperlink" Target="http://conferences.ulbsibiu.ro/icdd/2016/sc_committees.php" TargetMode="External"/><Relationship Id="rId12" Type="http://schemas.openxmlformats.org/officeDocument/2006/relationships/hyperlink" Target="http://ispri.ro/wp-content/uploads/2016/11/AGENDA-1.pdf" TargetMode="External"/><Relationship Id="rId2" Type="http://schemas.openxmlformats.org/officeDocument/2006/relationships/hyperlink" Target="http://cercetare.ulbsibiu.ro/obj/documents/09_program_2016_CD.pdf" TargetMode="External"/><Relationship Id="rId1" Type="http://schemas.openxmlformats.org/officeDocument/2006/relationships/hyperlink" Target="http://cercetare.ulbsibiu.ro/obj/documents/09_program_2016_CD.pdf" TargetMode="External"/><Relationship Id="rId6" Type="http://schemas.openxmlformats.org/officeDocument/2006/relationships/hyperlink" Target="http://cercetare.ulbsibiu.ro/obj/documents/09_program_2016_CD.pdf" TargetMode="External"/><Relationship Id="rId11" Type="http://schemas.openxmlformats.org/officeDocument/2006/relationships/hyperlink" Target="http://www.innovationlabs.ro/whoweare/" TargetMode="External"/><Relationship Id="rId5" Type="http://schemas.openxmlformats.org/officeDocument/2006/relationships/hyperlink" Target="http://inginerie.ulbsibiu.ro/fara-categorie/researchers-night-noaptea-cercetatorilor/" TargetMode="External"/><Relationship Id="rId10" Type="http://schemas.openxmlformats.org/officeDocument/2006/relationships/hyperlink" Target="http://www.spe.org/sections/?139" TargetMode="External"/><Relationship Id="rId4" Type="http://schemas.openxmlformats.org/officeDocument/2006/relationships/hyperlink" Target="http://inginerie.ulbsibiu.ro/fara-categorie/researchers-night-noaptea-cercetatorilor/" TargetMode="External"/><Relationship Id="rId9" Type="http://schemas.openxmlformats.org/officeDocument/2006/relationships/hyperlink" Target="http://www.spe.org/sections/?139" TargetMode="External"/><Relationship Id="rId14"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8" Type="http://schemas.openxmlformats.org/officeDocument/2006/relationships/hyperlink" Target="http://uefiscdi.gov.ro/userfiles/file/PNCDI%20III/P2_Cresterea%20competitivitatii%20economiei%20romanesti/Pachet%20de%20informatii%20BG/Rezultate%20finale/BG%20-%20Rezultate%20finale%20TIC%20SI%20COMUNICATII.pdf" TargetMode="External"/><Relationship Id="rId13" Type="http://schemas.openxmlformats.org/officeDocument/2006/relationships/hyperlink" Target="http://www.eu-cloudflow.eu/" TargetMode="External"/><Relationship Id="rId3" Type="http://schemas.openxmlformats.org/officeDocument/2006/relationships/hyperlink" Target="http://cordis.europa.eu/project/rcn/206172_en.html" TargetMode="External"/><Relationship Id="rId7" Type="http://schemas.openxmlformats.org/officeDocument/2006/relationships/hyperlink" Target="http://www.see-burse.ro/docs/Lista_selectie_PC_17.06.2016.pdf" TargetMode="External"/><Relationship Id="rId12" Type="http://schemas.openxmlformats.org/officeDocument/2006/relationships/hyperlink" Target="http://www.cpse-labs.eu/index.php" TargetMode="External"/><Relationship Id="rId2" Type="http://schemas.openxmlformats.org/officeDocument/2006/relationships/hyperlink" Target="http://www.eu-cloudflow.eu/" TargetMode="External"/><Relationship Id="rId1" Type="http://schemas.openxmlformats.org/officeDocument/2006/relationships/hyperlink" Target="http://cordis.europa.eu/project/rcn/206172_en.html" TargetMode="External"/><Relationship Id="rId6" Type="http://schemas.openxmlformats.org/officeDocument/2006/relationships/hyperlink" Target="http://www.eu-cloudflow.eu/" TargetMode="External"/><Relationship Id="rId11" Type="http://schemas.openxmlformats.org/officeDocument/2006/relationships/hyperlink" Target="http://www.cpse-labs.eu/index.php" TargetMode="External"/><Relationship Id="rId5" Type="http://schemas.openxmlformats.org/officeDocument/2006/relationships/hyperlink" Target="http://old.uefiscdi.ro/userfiles/file/Inovare/Transfer%20la%20operatorul%20economic/Proces%20evaluare/Rezultate%20finale/Rezultate_finale_PTE_1.pdf" TargetMode="External"/><Relationship Id="rId10" Type="http://schemas.openxmlformats.org/officeDocument/2006/relationships/hyperlink" Target="http://www.poc.research.ro/actiuni-1-1-4" TargetMode="External"/><Relationship Id="rId4" Type="http://schemas.openxmlformats.org/officeDocument/2006/relationships/hyperlink" Target="http://cordis.europa.eu/project/rcn/206172_en.html" TargetMode="External"/><Relationship Id="rId9" Type="http://schemas.openxmlformats.org/officeDocument/2006/relationships/hyperlink" Target="http://uefiscdi.gov.ro/userfiles/file/PNCDI%20III/P2_Cresterea%20competitivitatii%20economiei%20romanesti/Pachet%20de%20informatii%20BG/Rezultate%20finale/BG%20-%20Rezultate%20finale%20TIC%20SI%20COMUNICATII.pdf" TargetMode="External"/><Relationship Id="rId14"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www.toknowpress.net/ISBN/978-961-6914-16-1/papers/ML16-141.pdf" TargetMode="External"/><Relationship Id="rId1" Type="http://schemas.openxmlformats.org/officeDocument/2006/relationships/hyperlink" Target="http://sogr2016.medical-congresses.ro/Content/Programme/Program-SOGR2016.pdf"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hyperlink" Target="http://apps.webofknowledge.com/full_record.do?product=UA&amp;search_mode=GeneralSearch&amp;qid=7&amp;SID=Z1YtWi397GsxbkCNxP2&amp;page=1&amp;doc=5&amp;cacheurlFromRightClick=no" TargetMode="External"/><Relationship Id="rId2" Type="http://schemas.openxmlformats.org/officeDocument/2006/relationships/hyperlink" Target="http://apps.webofknowledge.com/full_record.do?product=UA&amp;search_mode=GeneralSearch&amp;qid=7&amp;SID=Z1YtWi397GsxbkCNxP2&amp;page=1&amp;doc=4&amp;cacheurlFromRightClick=no" TargetMode="External"/><Relationship Id="rId1" Type="http://schemas.openxmlformats.org/officeDocument/2006/relationships/hyperlink" Target="http://www.mdpi.com/2071-1050/8/11/1208" TargetMode="External"/><Relationship Id="rId5" Type="http://schemas.openxmlformats.org/officeDocument/2006/relationships/printerSettings" Target="../printerSettings/printerSettings3.bin"/><Relationship Id="rId4" Type="http://schemas.openxmlformats.org/officeDocument/2006/relationships/hyperlink" Target="http://apps.webofknowledge.com/full_record.do?product=WOS&amp;search_mode=GeneralSearch&amp;qid=1&amp;SID=Q1MmT9or2Frek5Crnx9&amp;page=2&amp;doc=13"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apps.webofknowledge.com/full_record.do?product=WOS&amp;search_mode=OneClickSearch&amp;qid=44&amp;SID=Q1pJjDZQiIhhuQIaUjs&amp;page=2&amp;doc=11" TargetMode="External"/><Relationship Id="rId1" Type="http://schemas.openxmlformats.org/officeDocument/2006/relationships/hyperlink" Target="http://stiinte.ulbsibiu.ro/trser/trser18/trser18_1_summary.htm"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www.scitepress.org/DigitalLibrary/PublicationsDetail.aspx?ID=hmwALpiXW5M=&amp;t=1" TargetMode="External"/><Relationship Id="rId13" Type="http://schemas.openxmlformats.org/officeDocument/2006/relationships/hyperlink" Target="http://2016.imane.ro/" TargetMode="External"/><Relationship Id="rId18" Type="http://schemas.openxmlformats.org/officeDocument/2006/relationships/hyperlink" Target="https://www.degruyter.com/view/j/kbo.2016.22.issue-2/kbo-2016-0073/kbo-2016-0073.xml" TargetMode="External"/><Relationship Id="rId26" Type="http://schemas.openxmlformats.org/officeDocument/2006/relationships/hyperlink" Target="http://2016.imane.ro/" TargetMode="External"/><Relationship Id="rId39" Type="http://schemas.openxmlformats.org/officeDocument/2006/relationships/hyperlink" Target="http://apps.webofknowledge.com/full_record.do?product=WOS&amp;search_mode=GeneralSearch&amp;qid=1&amp;SID=Q1MmT9or2Frek5Crnx9&amp;page=1&amp;doc=7&amp;cacheurlFromRightClick=no" TargetMode="External"/><Relationship Id="rId3" Type="http://schemas.openxmlformats.org/officeDocument/2006/relationships/hyperlink" Target="http://www.itqm-meeting.org/" TargetMode="External"/><Relationship Id="rId21" Type="http://schemas.openxmlformats.org/officeDocument/2006/relationships/hyperlink" Target="http://ksem2016.org/" TargetMode="External"/><Relationship Id="rId34" Type="http://schemas.openxmlformats.org/officeDocument/2006/relationships/hyperlink" Target="http://dx.doi.org/10.21125/edulearn.2016" TargetMode="External"/><Relationship Id="rId42" Type="http://schemas.openxmlformats.org/officeDocument/2006/relationships/hyperlink" Target="http://apps.webofknowledge.com/full_record.do?product=WOS&amp;search_mode=GeneralSearch&amp;qid=1&amp;SID=Q1MmT9or2Frek5Crnx9&amp;page=1&amp;doc=10&amp;cacheurlFromRightClick=no" TargetMode="External"/><Relationship Id="rId7" Type="http://schemas.openxmlformats.org/officeDocument/2006/relationships/hyperlink" Target="http://www.itqm-meeting.org/" TargetMode="External"/><Relationship Id="rId12" Type="http://schemas.openxmlformats.org/officeDocument/2006/relationships/hyperlink" Target="http://2016.imane.ro/" TargetMode="External"/><Relationship Id="rId17" Type="http://schemas.openxmlformats.org/officeDocument/2006/relationships/hyperlink" Target="https://doi.org/10.1515/kbo-2016-0073" TargetMode="External"/><Relationship Id="rId25" Type="http://schemas.openxmlformats.org/officeDocument/2006/relationships/hyperlink" Target="http://2016.imane.ro/" TargetMode="External"/><Relationship Id="rId33" Type="http://schemas.openxmlformats.org/officeDocument/2006/relationships/hyperlink" Target="http://iopscience.iop.org/article/10.1088/1757-899X/145/5/052005/" TargetMode="External"/><Relationship Id="rId38" Type="http://schemas.openxmlformats.org/officeDocument/2006/relationships/hyperlink" Target="http://apps.webofknowledge.com/full_record.do?product=WOS&amp;search_mode=GeneralSearch&amp;qid=1&amp;SID=Q1MmT9or2Frek5Crnx9&amp;page=1&amp;doc=6&amp;cacheurlFromRightClick=no" TargetMode="External"/><Relationship Id="rId46" Type="http://schemas.openxmlformats.org/officeDocument/2006/relationships/printerSettings" Target="../printerSettings/printerSettings5.bin"/><Relationship Id="rId2" Type="http://schemas.openxmlformats.org/officeDocument/2006/relationships/hyperlink" Target="http://www.itqm-meeting.org/" TargetMode="External"/><Relationship Id="rId16" Type="http://schemas.openxmlformats.org/officeDocument/2006/relationships/hyperlink" Target="https://library.iated.org/view/PETRUSE2016AUG" TargetMode="External"/><Relationship Id="rId20" Type="http://schemas.openxmlformats.org/officeDocument/2006/relationships/hyperlink" Target="http://2016.imane.ro/" TargetMode="External"/><Relationship Id="rId29" Type="http://schemas.openxmlformats.org/officeDocument/2006/relationships/hyperlink" Target="http://dx.doi.org/10.21125/edulearn.2016" TargetMode="External"/><Relationship Id="rId41" Type="http://schemas.openxmlformats.org/officeDocument/2006/relationships/hyperlink" Target="http://conference.rmee.org/" TargetMode="External"/><Relationship Id="rId1" Type="http://schemas.openxmlformats.org/officeDocument/2006/relationships/hyperlink" Target="https://doi.org/10.5220/0005906204480453" TargetMode="External"/><Relationship Id="rId6" Type="http://schemas.openxmlformats.org/officeDocument/2006/relationships/hyperlink" Target="http://www.sciencedirect.com/science/article/pii/S221201731600044X" TargetMode="External"/><Relationship Id="rId11" Type="http://schemas.openxmlformats.org/officeDocument/2006/relationships/hyperlink" Target="http://www.comms.ro/" TargetMode="External"/><Relationship Id="rId24" Type="http://schemas.openxmlformats.org/officeDocument/2006/relationships/hyperlink" Target="http://www.conference.rmee.org/" TargetMode="External"/><Relationship Id="rId32" Type="http://schemas.openxmlformats.org/officeDocument/2006/relationships/hyperlink" Target="http://iopscience.iop.org/journal/1757-899X" TargetMode="External"/><Relationship Id="rId37" Type="http://schemas.openxmlformats.org/officeDocument/2006/relationships/hyperlink" Target="http://link.springer.com/chapter/10.1007/978-3-319-42111-7_33" TargetMode="External"/><Relationship Id="rId40" Type="http://schemas.openxmlformats.org/officeDocument/2006/relationships/hyperlink" Target="http://apps.webofknowledge.com/full_record.do?product=WOS&amp;search_mode=GeneralSearch&amp;qid=1&amp;SID=Q1MmT9or2Frek5Crnx9&amp;page=1&amp;doc=9&amp;cacheurlFromRightClick=no" TargetMode="External"/><Relationship Id="rId45" Type="http://schemas.openxmlformats.org/officeDocument/2006/relationships/hyperlink" Target="http://apps.webofknowledge.com/full_record.do?product=WOS&amp;search_mode=GeneralSearch&amp;qid=1&amp;SID=N2iYFwOGG9tbvjdyrRG&amp;page=2&amp;doc=20&amp;cacheurlFromRightClick=no" TargetMode="External"/><Relationship Id="rId5" Type="http://schemas.openxmlformats.org/officeDocument/2006/relationships/hyperlink" Target="https://apps.webofknowledge.com/Search.do?product=WOS&amp;SID=N246DjF51XtGMLDi8iy&amp;search_mode=GeneralSearch&amp;prID=0498e080-3047-4e3c-9c08-af0ca6604b18" TargetMode="External"/><Relationship Id="rId15" Type="http://schemas.openxmlformats.org/officeDocument/2006/relationships/hyperlink" Target="http://2016.imane.ro/" TargetMode="External"/><Relationship Id="rId23" Type="http://schemas.openxmlformats.org/officeDocument/2006/relationships/hyperlink" Target="http://icpr-aem.com/utcn_icpr-aem/index.html" TargetMode="External"/><Relationship Id="rId28" Type="http://schemas.openxmlformats.org/officeDocument/2006/relationships/hyperlink" Target="http://dx.doi.org/10.21125/inted.2016" TargetMode="External"/><Relationship Id="rId36" Type="http://schemas.openxmlformats.org/officeDocument/2006/relationships/hyperlink" Target="http://link.springer.com/chapter/10.1007%2F978-3-319-42085-1_55" TargetMode="External"/><Relationship Id="rId10" Type="http://schemas.openxmlformats.org/officeDocument/2006/relationships/hyperlink" Target="http://proceedings.elseconference.eu/index.php?r=site/index&amp;year=2016" TargetMode="External"/><Relationship Id="rId19" Type="http://schemas.openxmlformats.org/officeDocument/2006/relationships/hyperlink" Target="http://2016.imane.ro/" TargetMode="External"/><Relationship Id="rId31" Type="http://schemas.openxmlformats.org/officeDocument/2006/relationships/hyperlink" Target="https://www.scopus.com/source/sourceInfo.uri?sourceId=17700155007&amp;origin=recordpage" TargetMode="External"/><Relationship Id="rId44" Type="http://schemas.openxmlformats.org/officeDocument/2006/relationships/hyperlink" Target="http://apps.webofknowledge.com/full_record.do?product=WOS&amp;search_mode=GeneralSearch&amp;qid=1&amp;SID=Q1MmT9or2Frek5Crnx9&amp;page=2&amp;doc=12&amp;cacheurlFromRightClick=no" TargetMode="External"/><Relationship Id="rId4" Type="http://schemas.openxmlformats.org/officeDocument/2006/relationships/hyperlink" Target="http://www.inter-eng.upm.ro/2016/" TargetMode="External"/><Relationship Id="rId9" Type="http://schemas.openxmlformats.org/officeDocument/2006/relationships/hyperlink" Target="http://dx.doi.org/10.1016/j.procs.2016.07.056" TargetMode="External"/><Relationship Id="rId14" Type="http://schemas.openxmlformats.org/officeDocument/2006/relationships/hyperlink" Target="http://2016.imane.ro/" TargetMode="External"/><Relationship Id="rId22" Type="http://schemas.openxmlformats.org/officeDocument/2006/relationships/hyperlink" Target="http://icpr-aem.com/utcn_icpr-aem/index.html" TargetMode="External"/><Relationship Id="rId27" Type="http://schemas.openxmlformats.org/officeDocument/2006/relationships/hyperlink" Target="http://dx.doi.org/10.21125/inted.2016" TargetMode="External"/><Relationship Id="rId30" Type="http://schemas.openxmlformats.org/officeDocument/2006/relationships/hyperlink" Target="http://dx.doi.org/10.21125/edulearn.2016" TargetMode="External"/><Relationship Id="rId35" Type="http://schemas.openxmlformats.org/officeDocument/2006/relationships/hyperlink" Target="http://link.springer.com/chapter/10.1007%2F978-3-319-42111-7_43" TargetMode="External"/><Relationship Id="rId43" Type="http://schemas.openxmlformats.org/officeDocument/2006/relationships/hyperlink" Target="http://apps.webofknowledge.com/full_record.do?product=WOS&amp;search_mode=GeneralSearch&amp;qid=1&amp;SID=Q1MmT9or2Frek5Crnx9&amp;page=2&amp;doc=11&amp;cacheurlFromRightClick=no"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www.auif.utcluj.ro/en/ajme-tm.html" TargetMode="External"/><Relationship Id="rId18" Type="http://schemas.openxmlformats.org/officeDocument/2006/relationships/hyperlink" Target="https://doi.org/10.1109/IPTA.2016.7820981" TargetMode="External"/><Relationship Id="rId26" Type="http://schemas.openxmlformats.org/officeDocument/2006/relationships/hyperlink" Target="http://www.revtn.ro/archives.htm" TargetMode="External"/><Relationship Id="rId39" Type="http://schemas.openxmlformats.org/officeDocument/2006/relationships/hyperlink" Target="https://www.ebscohost.com/titleLists/egs-coverage.htm" TargetMode="External"/><Relationship Id="rId21" Type="http://schemas.openxmlformats.org/officeDocument/2006/relationships/hyperlink" Target="http://www.indexcopernicus.com/" TargetMode="External"/><Relationship Id="rId34" Type="http://schemas.openxmlformats.org/officeDocument/2006/relationships/hyperlink" Target="http://www.eurailpress.de/archiv/fachartikelarchiv/ergebnisliste/artikelansicht.html?tx_it24archiv_list%5Barticle%5D=12515&amp;tx_it24archiv_list%5Baction%5D=show&amp;tx_it24archiv_list%5Bcontroller%5D=Article&amp;cHash=f8dabb6cae619fd836c7df06e868af3b" TargetMode="External"/><Relationship Id="rId42" Type="http://schemas.openxmlformats.org/officeDocument/2006/relationships/hyperlink" Target="http://iopscience.iop.org/article/10.1088/1757-899X/145/4/042015/pdf" TargetMode="External"/><Relationship Id="rId47" Type="http://schemas.openxmlformats.org/officeDocument/2006/relationships/hyperlink" Target="http://stiintasiinginerie.ro/category/revista/2016/volumul-30/page/2/" TargetMode="External"/><Relationship Id="rId50" Type="http://schemas.openxmlformats.org/officeDocument/2006/relationships/hyperlink" Target="http://dx.doi.org/10.1088/1757-899X/145/4/042015" TargetMode="External"/><Relationship Id="rId55" Type="http://schemas.openxmlformats.org/officeDocument/2006/relationships/hyperlink" Target="http://dx.org/10.7494/drill.2016.33.2.507" TargetMode="External"/><Relationship Id="rId63" Type="http://schemas.openxmlformats.org/officeDocument/2006/relationships/hyperlink" Target="http://iopscience.iop.org/article/10.1088/1757-899X/145/4/042015?fromSearchPage=true" TargetMode="External"/><Relationship Id="rId7" Type="http://schemas.openxmlformats.org/officeDocument/2006/relationships/hyperlink" Target="http://www.journals.indexcopernicus.com/Annals+of+the+University+of+Oradea+Fascicle+of+Textiles+Leatherwork,p2900,3.html;" TargetMode="External"/><Relationship Id="rId2" Type="http://schemas.openxmlformats.org/officeDocument/2006/relationships/hyperlink" Target="http://textile.webhost.uoradea.ro/Annals/Volumes.html" TargetMode="External"/><Relationship Id="rId16" Type="http://schemas.openxmlformats.org/officeDocument/2006/relationships/hyperlink" Target="https://doi.org/10.1109/IPTA.2016.7821038" TargetMode="External"/><Relationship Id="rId20" Type="http://schemas.openxmlformats.org/officeDocument/2006/relationships/hyperlink" Target="http://www.stiintasiinginerie.ro/%20descrie%20Conferinta%20internationala%20-%20multidisciplinara%20&#8222;Profesorul%20Dorin%20Pavel%20-%20fondatorul%20hidroenergeticii%20rom&#226;nesti%22" TargetMode="External"/><Relationship Id="rId29" Type="http://schemas.openxmlformats.org/officeDocument/2006/relationships/hyperlink" Target="http://www.indexcopernicus.com/" TargetMode="External"/><Relationship Id="rId41" Type="http://schemas.openxmlformats.org/officeDocument/2006/relationships/hyperlink" Target="http://dx.doi.org/10.21125/inted.2016" TargetMode="External"/><Relationship Id="rId54" Type="http://schemas.openxmlformats.org/officeDocument/2006/relationships/hyperlink" Target="https://www.scopus.com/source/sourceInfo.uri?sourceId=17700156720&amp;origin=recordpage" TargetMode="External"/><Relationship Id="rId62" Type="http://schemas.openxmlformats.org/officeDocument/2006/relationships/hyperlink" Target="http://dx.doi.org/10.1088/1757-899X/145/4/042015" TargetMode="External"/><Relationship Id="rId1" Type="http://schemas.openxmlformats.org/officeDocument/2006/relationships/hyperlink" Target="http://www.ijsr.net/" TargetMode="External"/><Relationship Id="rId6" Type="http://schemas.openxmlformats.org/officeDocument/2006/relationships/hyperlink" Target="http://www.auif.utcluj.ro/" TargetMode="External"/><Relationship Id="rId11" Type="http://schemas.openxmlformats.org/officeDocument/2006/relationships/hyperlink" Target="http://www.agir.ro/buletine/2744.pdf" TargetMode="External"/><Relationship Id="rId24" Type="http://schemas.openxmlformats.org/officeDocument/2006/relationships/hyperlink" Target="http://dx.doi.org/10.11591/edulearn.v10i2.3259" TargetMode="External"/><Relationship Id="rId32" Type="http://schemas.openxmlformats.org/officeDocument/2006/relationships/hyperlink" Target="http://www.indexcopernicus.com/" TargetMode="External"/><Relationship Id="rId37" Type="http://schemas.openxmlformats.org/officeDocument/2006/relationships/hyperlink" Target="http://dx.doi.org/10.21125/inted.2016" TargetMode="External"/><Relationship Id="rId40" Type="http://schemas.openxmlformats.org/officeDocument/2006/relationships/hyperlink" Target="https://www.ebscohost.com/titleLists/egs-coverage.htm" TargetMode="External"/><Relationship Id="rId45" Type="http://schemas.openxmlformats.org/officeDocument/2006/relationships/hyperlink" Target="http://stiintasiinginerie.ro/wp-content/uploads/2016/07/30-22-CONTRIBU%C5%A2II-PRIVIND-PARTEA-ACTIV%C4%82-A.pdf" TargetMode="External"/><Relationship Id="rId53" Type="http://schemas.openxmlformats.org/officeDocument/2006/relationships/hyperlink" Target="https://scholar.google.ro/citations?user=-XFTtU8AAAAJ&amp;hl=ro" TargetMode="External"/><Relationship Id="rId58" Type="http://schemas.openxmlformats.org/officeDocument/2006/relationships/hyperlink" Target="http://journals.bg.agh.edu.pl/DRILLING/index.php?vol=2016.33.2" TargetMode="External"/><Relationship Id="rId66" Type="http://schemas.openxmlformats.org/officeDocument/2006/relationships/printerSettings" Target="../printerSettings/printerSettings6.bin"/><Relationship Id="rId5" Type="http://schemas.openxmlformats.org/officeDocument/2006/relationships/hyperlink" Target="https://doi.org/10.1515/aucts-2016-0003" TargetMode="External"/><Relationship Id="rId15" Type="http://schemas.openxmlformats.org/officeDocument/2006/relationships/hyperlink" Target="http://adsabs.harvard.edu/abs/2016AcUnC..68...30C" TargetMode="External"/><Relationship Id="rId23" Type="http://schemas.openxmlformats.org/officeDocument/2006/relationships/hyperlink" Target="http://www.naun.org/cms.action?id=12110" TargetMode="External"/><Relationship Id="rId28" Type="http://schemas.openxmlformats.org/officeDocument/2006/relationships/hyperlink" Target="http://www.indexcopernicus.com/" TargetMode="External"/><Relationship Id="rId36" Type="http://schemas.openxmlformats.org/officeDocument/2006/relationships/hyperlink" Target="http://www.auif.utcluj.ro/images/VOL_14_3/AJME_nr3_2016" TargetMode="External"/><Relationship Id="rId49" Type="http://schemas.openxmlformats.org/officeDocument/2006/relationships/hyperlink" Target="https://www.mendeley.com/research/creativity-organizations-academic-perspective/" TargetMode="External"/><Relationship Id="rId57" Type="http://schemas.openxmlformats.org/officeDocument/2006/relationships/hyperlink" Target="http://dx.org/10.7494/drill.2016.33.2.495" TargetMode="External"/><Relationship Id="rId61" Type="http://schemas.openxmlformats.org/officeDocument/2006/relationships/hyperlink" Target="http://home.heinonline.org/titles/Law-Journal-Library/Annals-of-the-Constantin-Brancusi-University-of-Targu-Jiu-Juridical-Sciences-Series/?letter=A" TargetMode="External"/><Relationship Id="rId10" Type="http://schemas.openxmlformats.org/officeDocument/2006/relationships/hyperlink" Target="http://www.agir.ro/buletine/2501.pdf" TargetMode="External"/><Relationship Id="rId19" Type="http://schemas.openxmlformats.org/officeDocument/2006/relationships/hyperlink" Target="http://www.auif.utcluj.ro/images/VOL_14_3/AJME_nr3_2016" TargetMode="External"/><Relationship Id="rId31" Type="http://schemas.openxmlformats.org/officeDocument/2006/relationships/hyperlink" Target="http://www.indexcopernicus.com/" TargetMode="External"/><Relationship Id="rId44" Type="http://schemas.openxmlformats.org/officeDocument/2006/relationships/hyperlink" Target="http://imtuoradea.ro/auo.fmte/doi.php?doi=10.15660/AUOFMTE.2016-2.3246" TargetMode="External"/><Relationship Id="rId52" Type="http://schemas.openxmlformats.org/officeDocument/2006/relationships/hyperlink" Target="https://scholar.google.ro/citations?view_op=view_citation&amp;hl=ro&amp;user=-XFTtU8AAAAJ&amp;citation_for_view=-XFTtU8AAAAJ:UebtZRa9Y70C" TargetMode="External"/><Relationship Id="rId60" Type="http://schemas.openxmlformats.org/officeDocument/2006/relationships/hyperlink" Target="http://journals.bg.agh.edu.pl/DRILLING/index.php?vol=2016.33.2" TargetMode="External"/><Relationship Id="rId65" Type="http://schemas.openxmlformats.org/officeDocument/2006/relationships/hyperlink" Target="https://link.springer.com/bookseries/7899" TargetMode="External"/><Relationship Id="rId4" Type="http://schemas.openxmlformats.org/officeDocument/2006/relationships/hyperlink" Target="https://doi.org/10.1515/aucts-2016-0004" TargetMode="External"/><Relationship Id="rId9" Type="http://schemas.openxmlformats.org/officeDocument/2006/relationships/hyperlink" Target="http://www.scientific.net/" TargetMode="External"/><Relationship Id="rId14" Type="http://schemas.openxmlformats.org/officeDocument/2006/relationships/hyperlink" Target="http://www.auif.utcluj.ro/en/ajme-tm.html" TargetMode="External"/><Relationship Id="rId22" Type="http://schemas.openxmlformats.org/officeDocument/2006/relationships/hyperlink" Target="http://www.indexcopernicus.com/" TargetMode="External"/><Relationship Id="rId27" Type="http://schemas.openxmlformats.org/officeDocument/2006/relationships/hyperlink" Target="http://www.revtn.ro/pdf1-2016/001_Denes%20Calin.pdf" TargetMode="External"/><Relationship Id="rId30" Type="http://schemas.openxmlformats.org/officeDocument/2006/relationships/hyperlink" Target="http://economice.ulbsibiu.ro/revista.economica/artarchive.php" TargetMode="External"/><Relationship Id="rId35" Type="http://schemas.openxmlformats.org/officeDocument/2006/relationships/hyperlink" Target="http://www.utgjiu.ro/revista/ec/pdf/2016-03/54_HULPUS,%20MIRICESCU.pdf" TargetMode="External"/><Relationship Id="rId43" Type="http://schemas.openxmlformats.org/officeDocument/2006/relationships/hyperlink" Target="http://imtuoradea.ro/auo.fmte/doi.php?doi=10.15660/AUOFMTE.2016-2.3247" TargetMode="External"/><Relationship Id="rId48" Type="http://schemas.openxmlformats.org/officeDocument/2006/relationships/hyperlink" Target="http://stiintasiinginerie.ro/category/revista/2016/volumul-30/page/2/" TargetMode="External"/><Relationship Id="rId56" Type="http://schemas.openxmlformats.org/officeDocument/2006/relationships/hyperlink" Target="http://journals.bg.agh.edu.pl/DRILLING/index.php?vol=2016.33.2" TargetMode="External"/><Relationship Id="rId64" Type="http://schemas.openxmlformats.org/officeDocument/2006/relationships/hyperlink" Target="https://link.springer.com/bookseries/7899" TargetMode="External"/><Relationship Id="rId8" Type="http://schemas.openxmlformats.org/officeDocument/2006/relationships/hyperlink" Target="http://www.buletinulagir.agir.ro/numar_revista.php?id=123" TargetMode="External"/><Relationship Id="rId51" Type="http://schemas.openxmlformats.org/officeDocument/2006/relationships/hyperlink" Target="http://iopscience.iop.org/article/10.1088/1757-899X/145/4/042015?fromSearchPage=true" TargetMode="External"/><Relationship Id="rId3" Type="http://schemas.openxmlformats.org/officeDocument/2006/relationships/hyperlink" Target="http://www.auif.utcluj.ro/images/V14_2/Vol_14_issue2_2016" TargetMode="External"/><Relationship Id="rId12" Type="http://schemas.openxmlformats.org/officeDocument/2006/relationships/hyperlink" Target="https://www.scopus.com/authid/detail.uri?authorId=15834445800;" TargetMode="External"/><Relationship Id="rId17" Type="http://schemas.openxmlformats.org/officeDocument/2006/relationships/hyperlink" Target="http://ieeexplore.ieee.org/document/7821038/" TargetMode="External"/><Relationship Id="rId25" Type="http://schemas.openxmlformats.org/officeDocument/2006/relationships/hyperlink" Target="http://journal.uad.ac.id/index.php/EduLearn/article/view/3259" TargetMode="External"/><Relationship Id="rId33" Type="http://schemas.openxmlformats.org/officeDocument/2006/relationships/hyperlink" Target="http://iopscience.iop.org/article/10.1088/1757-899X/145/6/062011/meta" TargetMode="External"/><Relationship Id="rId38" Type="http://schemas.openxmlformats.org/officeDocument/2006/relationships/hyperlink" Target="http://www.auif.utcluj.ro/images/AJME_3_2016_SPLIT_AND_JOIN/L7" TargetMode="External"/><Relationship Id="rId46" Type="http://schemas.openxmlformats.org/officeDocument/2006/relationships/hyperlink" Target="http://stiintasiinginerie.ro/30-23-modelarea-constructiei-sculelor-aschietoare-cu-placute-schimbabile/" TargetMode="External"/><Relationship Id="rId59" Type="http://schemas.openxmlformats.org/officeDocument/2006/relationships/hyperlink" Target="http://dx.org/10.7494/drill.2016.33.1.183"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0000"/>
  </sheetPr>
  <dimension ref="A2:AF108"/>
  <sheetViews>
    <sheetView tabSelected="1" topLeftCell="A73" zoomScale="75" zoomScaleNormal="100" zoomScaleSheetLayoutView="85" workbookViewId="0">
      <selection activeCell="A108" sqref="A108:AF108"/>
    </sheetView>
  </sheetViews>
  <sheetFormatPr defaultColWidth="8.85546875" defaultRowHeight="15"/>
  <cols>
    <col min="1" max="1" width="9.85546875" style="1" customWidth="1"/>
    <col min="2" max="2" width="26.85546875" style="1" bestFit="1" customWidth="1"/>
    <col min="3" max="3" width="13.140625" style="62" bestFit="1" customWidth="1"/>
    <col min="4" max="4" width="9.5703125" style="1" customWidth="1"/>
    <col min="5" max="5" width="9.7109375" style="1" customWidth="1"/>
    <col min="6" max="6" width="9.7109375" style="62" customWidth="1"/>
    <col min="7" max="7" width="9.7109375" style="1" customWidth="1"/>
    <col min="8" max="31" width="9.7109375" customWidth="1"/>
    <col min="32" max="32" width="12.140625" customWidth="1"/>
  </cols>
  <sheetData>
    <row r="2" spans="1:32" s="4" customFormat="1" ht="80.25" customHeight="1">
      <c r="A2" s="119" t="s">
        <v>312</v>
      </c>
      <c r="B2" s="120" t="s">
        <v>207</v>
      </c>
      <c r="C2" s="120" t="s">
        <v>3663</v>
      </c>
      <c r="D2" s="706" t="s">
        <v>340</v>
      </c>
      <c r="E2" s="706" t="s">
        <v>341</v>
      </c>
      <c r="F2" s="120" t="s">
        <v>313</v>
      </c>
      <c r="G2" s="120" t="s">
        <v>314</v>
      </c>
      <c r="H2" s="120" t="s">
        <v>315</v>
      </c>
      <c r="I2" s="120" t="s">
        <v>316</v>
      </c>
      <c r="J2" s="120" t="s">
        <v>317</v>
      </c>
      <c r="K2" s="120" t="s">
        <v>318</v>
      </c>
      <c r="L2" s="120" t="s">
        <v>319</v>
      </c>
      <c r="M2" s="120" t="s">
        <v>320</v>
      </c>
      <c r="N2" s="120" t="s">
        <v>321</v>
      </c>
      <c r="O2" s="120" t="s">
        <v>322</v>
      </c>
      <c r="P2" s="120" t="s">
        <v>323</v>
      </c>
      <c r="Q2" s="120" t="s">
        <v>324</v>
      </c>
      <c r="R2" s="120" t="s">
        <v>325</v>
      </c>
      <c r="S2" s="120" t="s">
        <v>326</v>
      </c>
      <c r="T2" s="120" t="s">
        <v>327</v>
      </c>
      <c r="U2" s="120" t="s">
        <v>328</v>
      </c>
      <c r="V2" s="120" t="s">
        <v>329</v>
      </c>
      <c r="W2" s="120" t="s">
        <v>330</v>
      </c>
      <c r="X2" s="120" t="s">
        <v>331</v>
      </c>
      <c r="Y2" s="120" t="s">
        <v>332</v>
      </c>
      <c r="Z2" s="120" t="s">
        <v>333</v>
      </c>
      <c r="AA2" s="120" t="s">
        <v>334</v>
      </c>
      <c r="AB2" s="120" t="s">
        <v>335</v>
      </c>
      <c r="AC2" s="120" t="s">
        <v>336</v>
      </c>
      <c r="AD2" s="120" t="s">
        <v>337</v>
      </c>
      <c r="AE2" s="120" t="s">
        <v>338</v>
      </c>
      <c r="AF2" s="704" t="s">
        <v>339</v>
      </c>
    </row>
    <row r="3" spans="1:32" s="109" customFormat="1">
      <c r="A3" s="699">
        <v>1</v>
      </c>
      <c r="B3" s="700" t="s">
        <v>342</v>
      </c>
      <c r="C3" s="701" t="s">
        <v>350</v>
      </c>
      <c r="D3" s="701" t="s">
        <v>3664</v>
      </c>
      <c r="E3" s="701">
        <v>250</v>
      </c>
      <c r="F3" s="231">
        <v>291.67</v>
      </c>
      <c r="G3" s="231"/>
      <c r="H3" s="232"/>
      <c r="I3" s="232"/>
      <c r="J3" s="232">
        <v>30</v>
      </c>
      <c r="K3" s="232"/>
      <c r="L3" s="232">
        <v>375</v>
      </c>
      <c r="M3" s="232"/>
      <c r="N3" s="232"/>
      <c r="O3" s="232"/>
      <c r="P3" s="232"/>
      <c r="Q3" s="232"/>
      <c r="R3" s="232"/>
      <c r="S3" s="232"/>
      <c r="T3" s="232"/>
      <c r="U3" s="232"/>
      <c r="V3" s="232"/>
      <c r="W3" s="232"/>
      <c r="X3" s="232"/>
      <c r="Y3" s="232"/>
      <c r="Z3" s="232"/>
      <c r="AA3" s="232"/>
      <c r="AB3" s="232"/>
      <c r="AC3" s="232"/>
      <c r="AD3" s="232"/>
      <c r="AE3" s="232"/>
      <c r="AF3" s="705">
        <f>SUM(F3:AE3)</f>
        <v>696.67000000000007</v>
      </c>
    </row>
    <row r="4" spans="1:32" s="109" customFormat="1">
      <c r="A4" s="699">
        <v>2</v>
      </c>
      <c r="B4" s="700" t="s">
        <v>343</v>
      </c>
      <c r="C4" s="701" t="s">
        <v>350</v>
      </c>
      <c r="D4" s="701" t="s">
        <v>371</v>
      </c>
      <c r="E4" s="701">
        <v>350</v>
      </c>
      <c r="F4" s="231"/>
      <c r="G4" s="231"/>
      <c r="H4" s="232"/>
      <c r="I4" s="232">
        <v>47</v>
      </c>
      <c r="J4" s="232"/>
      <c r="K4" s="232"/>
      <c r="L4" s="232"/>
      <c r="M4" s="232"/>
      <c r="N4" s="232">
        <v>150</v>
      </c>
      <c r="O4" s="232"/>
      <c r="P4" s="232"/>
      <c r="Q4" s="232"/>
      <c r="R4" s="232"/>
      <c r="S4" s="232"/>
      <c r="T4" s="232"/>
      <c r="U4" s="232"/>
      <c r="V4" s="232"/>
      <c r="W4" s="232"/>
      <c r="X4" s="232"/>
      <c r="Y4" s="232"/>
      <c r="Z4" s="232"/>
      <c r="AA4" s="232"/>
      <c r="AB4" s="232"/>
      <c r="AC4" s="232"/>
      <c r="AD4" s="232"/>
      <c r="AE4" s="232"/>
      <c r="AF4" s="705">
        <f t="shared" ref="AF4:AF32" si="0">SUM(F4:AE4)</f>
        <v>197</v>
      </c>
    </row>
    <row r="5" spans="1:32" s="109" customFormat="1">
      <c r="A5" s="699">
        <v>3</v>
      </c>
      <c r="B5" s="700" t="s">
        <v>344</v>
      </c>
      <c r="C5" s="701" t="s">
        <v>350</v>
      </c>
      <c r="D5" s="701" t="s">
        <v>3664</v>
      </c>
      <c r="E5" s="701">
        <v>250</v>
      </c>
      <c r="F5" s="231"/>
      <c r="G5" s="231"/>
      <c r="H5" s="232"/>
      <c r="I5" s="232">
        <v>14</v>
      </c>
      <c r="J5" s="232">
        <v>60</v>
      </c>
      <c r="K5" s="232"/>
      <c r="L5" s="232"/>
      <c r="M5" s="232"/>
      <c r="N5" s="232">
        <v>100</v>
      </c>
      <c r="O5" s="232"/>
      <c r="P5" s="232"/>
      <c r="Q5" s="232">
        <v>8.75</v>
      </c>
      <c r="R5" s="232"/>
      <c r="S5" s="232"/>
      <c r="T5" s="232"/>
      <c r="U5" s="232"/>
      <c r="V5" s="232"/>
      <c r="W5" s="232">
        <v>20</v>
      </c>
      <c r="X5" s="232"/>
      <c r="Y5" s="232">
        <v>20</v>
      </c>
      <c r="Z5" s="232">
        <v>30</v>
      </c>
      <c r="AA5" s="232"/>
      <c r="AB5" s="232"/>
      <c r="AC5" s="232"/>
      <c r="AD5" s="232"/>
      <c r="AE5" s="232"/>
      <c r="AF5" s="705">
        <f t="shared" si="0"/>
        <v>252.75</v>
      </c>
    </row>
    <row r="6" spans="1:32" s="109" customFormat="1">
      <c r="A6" s="699">
        <v>4</v>
      </c>
      <c r="B6" s="700" t="s">
        <v>345</v>
      </c>
      <c r="C6" s="701" t="s">
        <v>350</v>
      </c>
      <c r="D6" s="701" t="s">
        <v>371</v>
      </c>
      <c r="E6" s="701">
        <v>350</v>
      </c>
      <c r="F6" s="231"/>
      <c r="G6" s="231"/>
      <c r="H6" s="232"/>
      <c r="I6" s="232"/>
      <c r="J6" s="232">
        <v>20</v>
      </c>
      <c r="K6" s="232"/>
      <c r="L6" s="232"/>
      <c r="M6" s="232"/>
      <c r="N6" s="232"/>
      <c r="O6" s="232"/>
      <c r="P6" s="232"/>
      <c r="Q6" s="232">
        <v>30</v>
      </c>
      <c r="R6" s="232"/>
      <c r="S6" s="232"/>
      <c r="T6" s="232"/>
      <c r="U6" s="232"/>
      <c r="V6" s="232"/>
      <c r="W6" s="232">
        <v>60</v>
      </c>
      <c r="X6" s="232">
        <v>150</v>
      </c>
      <c r="Y6" s="232"/>
      <c r="Z6" s="232"/>
      <c r="AA6" s="232"/>
      <c r="AB6" s="232"/>
      <c r="AC6" s="232"/>
      <c r="AD6" s="232"/>
      <c r="AE6" s="232"/>
      <c r="AF6" s="705">
        <f t="shared" si="0"/>
        <v>260</v>
      </c>
    </row>
    <row r="7" spans="1:32" s="109" customFormat="1">
      <c r="A7" s="699">
        <v>5</v>
      </c>
      <c r="B7" s="700" t="s">
        <v>346</v>
      </c>
      <c r="C7" s="701" t="s">
        <v>350</v>
      </c>
      <c r="D7" s="701" t="s">
        <v>3664</v>
      </c>
      <c r="E7" s="701">
        <v>250</v>
      </c>
      <c r="F7" s="231"/>
      <c r="G7" s="231"/>
      <c r="H7" s="232"/>
      <c r="I7" s="232"/>
      <c r="J7" s="232">
        <v>60</v>
      </c>
      <c r="K7" s="232"/>
      <c r="L7" s="232"/>
      <c r="M7" s="232"/>
      <c r="N7" s="232"/>
      <c r="O7" s="232"/>
      <c r="P7" s="232"/>
      <c r="Q7" s="232">
        <v>15</v>
      </c>
      <c r="R7" s="232"/>
      <c r="S7" s="232"/>
      <c r="T7" s="232"/>
      <c r="U7" s="232"/>
      <c r="V7" s="232"/>
      <c r="W7" s="232">
        <v>60</v>
      </c>
      <c r="X7" s="232"/>
      <c r="Y7" s="232"/>
      <c r="Z7" s="232"/>
      <c r="AA7" s="232"/>
      <c r="AB7" s="232"/>
      <c r="AC7" s="232"/>
      <c r="AD7" s="232"/>
      <c r="AE7" s="232"/>
      <c r="AF7" s="705">
        <f t="shared" si="0"/>
        <v>135</v>
      </c>
    </row>
    <row r="8" spans="1:32" s="109" customFormat="1">
      <c r="A8" s="699">
        <v>6</v>
      </c>
      <c r="B8" s="700" t="s">
        <v>347</v>
      </c>
      <c r="C8" s="701" t="s">
        <v>350</v>
      </c>
      <c r="D8" s="701" t="s">
        <v>371</v>
      </c>
      <c r="E8" s="701">
        <v>350</v>
      </c>
      <c r="F8" s="231"/>
      <c r="G8" s="231"/>
      <c r="H8" s="232"/>
      <c r="I8" s="232">
        <v>80.5</v>
      </c>
      <c r="J8" s="232">
        <v>30</v>
      </c>
      <c r="K8" s="232"/>
      <c r="L8" s="232"/>
      <c r="M8" s="232"/>
      <c r="N8" s="232">
        <v>150</v>
      </c>
      <c r="O8" s="232">
        <v>30</v>
      </c>
      <c r="P8" s="232"/>
      <c r="Q8" s="232">
        <v>61.25</v>
      </c>
      <c r="R8" s="232"/>
      <c r="S8" s="232"/>
      <c r="T8" s="232"/>
      <c r="U8" s="232"/>
      <c r="V8" s="232"/>
      <c r="W8" s="232">
        <v>130</v>
      </c>
      <c r="X8" s="232"/>
      <c r="Y8" s="232">
        <v>20</v>
      </c>
      <c r="Z8" s="232">
        <v>10</v>
      </c>
      <c r="AA8" s="232"/>
      <c r="AB8" s="232"/>
      <c r="AC8" s="232"/>
      <c r="AD8" s="232"/>
      <c r="AE8" s="232"/>
      <c r="AF8" s="705">
        <f t="shared" si="0"/>
        <v>511.75</v>
      </c>
    </row>
    <row r="9" spans="1:32" s="702" customFormat="1">
      <c r="A9" s="699">
        <v>7</v>
      </c>
      <c r="B9" s="700" t="s">
        <v>487</v>
      </c>
      <c r="C9" s="701" t="s">
        <v>350</v>
      </c>
      <c r="D9" s="701" t="s">
        <v>3664</v>
      </c>
      <c r="E9" s="701">
        <v>250</v>
      </c>
      <c r="F9" s="231"/>
      <c r="G9" s="231"/>
      <c r="H9" s="232"/>
      <c r="I9" s="232">
        <v>14</v>
      </c>
      <c r="J9" s="232"/>
      <c r="K9" s="232"/>
      <c r="L9" s="232"/>
      <c r="M9" s="232"/>
      <c r="N9" s="232">
        <v>250</v>
      </c>
      <c r="O9" s="232"/>
      <c r="P9" s="232"/>
      <c r="Q9" s="232"/>
      <c r="R9" s="232"/>
      <c r="S9" s="232"/>
      <c r="T9" s="232"/>
      <c r="U9" s="232"/>
      <c r="V9" s="232"/>
      <c r="W9" s="232"/>
      <c r="X9" s="232"/>
      <c r="Y9" s="232">
        <v>20</v>
      </c>
      <c r="Z9" s="232"/>
      <c r="AA9" s="232"/>
      <c r="AB9" s="232"/>
      <c r="AC9" s="232"/>
      <c r="AD9" s="232">
        <v>11.67</v>
      </c>
      <c r="AE9" s="232"/>
      <c r="AF9" s="705">
        <f t="shared" si="0"/>
        <v>295.67</v>
      </c>
    </row>
    <row r="10" spans="1:32" s="702" customFormat="1">
      <c r="A10" s="699">
        <v>8</v>
      </c>
      <c r="B10" s="700" t="s">
        <v>506</v>
      </c>
      <c r="C10" s="701" t="s">
        <v>350</v>
      </c>
      <c r="D10" s="701" t="s">
        <v>3664</v>
      </c>
      <c r="E10" s="701">
        <v>250</v>
      </c>
      <c r="F10" s="231"/>
      <c r="G10" s="231"/>
      <c r="H10" s="232"/>
      <c r="I10" s="232">
        <v>23.33</v>
      </c>
      <c r="J10" s="232"/>
      <c r="K10" s="232"/>
      <c r="L10" s="232"/>
      <c r="M10" s="232"/>
      <c r="N10" s="232"/>
      <c r="O10" s="232"/>
      <c r="P10" s="232"/>
      <c r="Q10" s="232"/>
      <c r="R10" s="232"/>
      <c r="S10" s="232"/>
      <c r="T10" s="232"/>
      <c r="U10" s="232"/>
      <c r="V10" s="232"/>
      <c r="W10" s="232"/>
      <c r="X10" s="232"/>
      <c r="Y10" s="232"/>
      <c r="Z10" s="232"/>
      <c r="AA10" s="232"/>
      <c r="AB10" s="232"/>
      <c r="AC10" s="232"/>
      <c r="AD10" s="232"/>
      <c r="AE10" s="232"/>
      <c r="AF10" s="705">
        <f t="shared" si="0"/>
        <v>23.33</v>
      </c>
    </row>
    <row r="11" spans="1:32" s="109" customFormat="1">
      <c r="A11" s="699">
        <v>9</v>
      </c>
      <c r="B11" s="700" t="s">
        <v>513</v>
      </c>
      <c r="C11" s="701" t="s">
        <v>350</v>
      </c>
      <c r="D11" s="701" t="s">
        <v>514</v>
      </c>
      <c r="E11" s="701">
        <v>300</v>
      </c>
      <c r="F11" s="231"/>
      <c r="G11" s="231"/>
      <c r="H11" s="232"/>
      <c r="I11" s="232"/>
      <c r="J11" s="232"/>
      <c r="K11" s="232"/>
      <c r="L11" s="232"/>
      <c r="M11" s="232"/>
      <c r="N11" s="232"/>
      <c r="O11" s="232"/>
      <c r="P11" s="232"/>
      <c r="Q11" s="232"/>
      <c r="R11" s="232"/>
      <c r="S11" s="232"/>
      <c r="T11" s="232"/>
      <c r="U11" s="232"/>
      <c r="V11" s="232"/>
      <c r="W11" s="232"/>
      <c r="X11" s="232"/>
      <c r="Y11" s="232"/>
      <c r="Z11" s="232">
        <v>40</v>
      </c>
      <c r="AA11" s="232"/>
      <c r="AB11" s="232"/>
      <c r="AC11" s="232"/>
      <c r="AD11" s="232"/>
      <c r="AE11" s="232"/>
      <c r="AF11" s="705">
        <f t="shared" si="0"/>
        <v>40</v>
      </c>
    </row>
    <row r="12" spans="1:32" s="109" customFormat="1">
      <c r="A12" s="699">
        <v>10</v>
      </c>
      <c r="B12" s="700" t="s">
        <v>519</v>
      </c>
      <c r="C12" s="701" t="s">
        <v>350</v>
      </c>
      <c r="D12" s="701" t="s">
        <v>3664</v>
      </c>
      <c r="E12" s="701">
        <v>250</v>
      </c>
      <c r="F12" s="231"/>
      <c r="G12" s="231"/>
      <c r="H12" s="232"/>
      <c r="I12" s="232">
        <v>35</v>
      </c>
      <c r="J12" s="232">
        <v>20</v>
      </c>
      <c r="K12" s="232"/>
      <c r="L12" s="232"/>
      <c r="M12" s="232"/>
      <c r="N12" s="232"/>
      <c r="O12" s="232"/>
      <c r="P12" s="232"/>
      <c r="Q12" s="232"/>
      <c r="R12" s="232"/>
      <c r="S12" s="232"/>
      <c r="T12" s="232"/>
      <c r="U12" s="232"/>
      <c r="V12" s="232"/>
      <c r="W12" s="232"/>
      <c r="X12" s="232"/>
      <c r="Y12" s="232"/>
      <c r="Z12" s="232"/>
      <c r="AA12" s="232"/>
      <c r="AB12" s="232"/>
      <c r="AC12" s="232"/>
      <c r="AD12" s="232"/>
      <c r="AE12" s="232"/>
      <c r="AF12" s="705">
        <f t="shared" si="0"/>
        <v>55</v>
      </c>
    </row>
    <row r="13" spans="1:32" s="109" customFormat="1">
      <c r="A13" s="699">
        <v>11</v>
      </c>
      <c r="B13" s="700" t="s">
        <v>533</v>
      </c>
      <c r="C13" s="701" t="s">
        <v>350</v>
      </c>
      <c r="D13" s="701" t="s">
        <v>514</v>
      </c>
      <c r="E13" s="701">
        <v>300</v>
      </c>
      <c r="F13" s="231"/>
      <c r="G13" s="231"/>
      <c r="H13" s="232"/>
      <c r="I13" s="232">
        <v>35</v>
      </c>
      <c r="J13" s="232">
        <v>20</v>
      </c>
      <c r="K13" s="232"/>
      <c r="L13" s="232"/>
      <c r="M13" s="232"/>
      <c r="N13" s="232"/>
      <c r="O13" s="232"/>
      <c r="P13" s="232"/>
      <c r="Q13" s="232">
        <v>48.5</v>
      </c>
      <c r="R13" s="232"/>
      <c r="S13" s="232"/>
      <c r="T13" s="232"/>
      <c r="U13" s="232"/>
      <c r="V13" s="232"/>
      <c r="W13" s="232"/>
      <c r="X13" s="232"/>
      <c r="Y13" s="232"/>
      <c r="Z13" s="232"/>
      <c r="AA13" s="232"/>
      <c r="AB13" s="232"/>
      <c r="AC13" s="232"/>
      <c r="AD13" s="232"/>
      <c r="AE13" s="232"/>
      <c r="AF13" s="705">
        <f t="shared" si="0"/>
        <v>103.5</v>
      </c>
    </row>
    <row r="14" spans="1:32" s="109" customFormat="1">
      <c r="A14" s="699">
        <v>12</v>
      </c>
      <c r="B14" s="700" t="s">
        <v>12</v>
      </c>
      <c r="C14" s="701" t="s">
        <v>350</v>
      </c>
      <c r="D14" s="701" t="s">
        <v>3664</v>
      </c>
      <c r="E14" s="701">
        <v>250</v>
      </c>
      <c r="F14" s="231"/>
      <c r="G14" s="231"/>
      <c r="H14" s="232"/>
      <c r="I14" s="232">
        <f>35+17.5</f>
        <v>52.5</v>
      </c>
      <c r="J14" s="232">
        <v>105</v>
      </c>
      <c r="K14" s="232"/>
      <c r="L14" s="232"/>
      <c r="M14" s="232"/>
      <c r="N14" s="232">
        <v>150</v>
      </c>
      <c r="O14" s="232"/>
      <c r="P14" s="232"/>
      <c r="Q14" s="232">
        <v>3.75</v>
      </c>
      <c r="R14" s="232"/>
      <c r="S14" s="232"/>
      <c r="T14" s="232"/>
      <c r="U14" s="232"/>
      <c r="V14" s="232"/>
      <c r="W14" s="232">
        <v>10</v>
      </c>
      <c r="X14" s="232"/>
      <c r="Y14" s="232">
        <v>20</v>
      </c>
      <c r="Z14" s="232"/>
      <c r="AA14" s="232"/>
      <c r="AB14" s="232"/>
      <c r="AC14" s="232"/>
      <c r="AD14" s="232"/>
      <c r="AE14" s="232"/>
      <c r="AF14" s="705">
        <f t="shared" si="0"/>
        <v>341.25</v>
      </c>
    </row>
    <row r="15" spans="1:32" s="702" customFormat="1">
      <c r="A15" s="699">
        <v>13</v>
      </c>
      <c r="B15" s="700" t="s">
        <v>29</v>
      </c>
      <c r="C15" s="701" t="s">
        <v>350</v>
      </c>
      <c r="D15" s="701" t="s">
        <v>3664</v>
      </c>
      <c r="E15" s="701">
        <v>250</v>
      </c>
      <c r="F15" s="231"/>
      <c r="G15" s="231"/>
      <c r="H15" s="232"/>
      <c r="I15" s="232">
        <v>70</v>
      </c>
      <c r="J15" s="232"/>
      <c r="K15" s="232"/>
      <c r="L15" s="232"/>
      <c r="M15" s="232">
        <v>178.3</v>
      </c>
      <c r="N15" s="232"/>
      <c r="O15" s="232"/>
      <c r="P15" s="232"/>
      <c r="Q15" s="232"/>
      <c r="R15" s="232"/>
      <c r="S15" s="232"/>
      <c r="T15" s="232"/>
      <c r="U15" s="232"/>
      <c r="V15" s="232"/>
      <c r="W15" s="232"/>
      <c r="X15" s="232"/>
      <c r="Y15" s="232">
        <v>20</v>
      </c>
      <c r="Z15" s="232"/>
      <c r="AA15" s="232"/>
      <c r="AB15" s="232"/>
      <c r="AC15" s="232"/>
      <c r="AD15" s="232"/>
      <c r="AE15" s="232"/>
      <c r="AF15" s="705">
        <f t="shared" si="0"/>
        <v>268.3</v>
      </c>
    </row>
    <row r="16" spans="1:32" s="109" customFormat="1">
      <c r="A16" s="699">
        <v>14</v>
      </c>
      <c r="B16" s="700" t="s">
        <v>42</v>
      </c>
      <c r="C16" s="701" t="s">
        <v>350</v>
      </c>
      <c r="D16" s="701" t="s">
        <v>371</v>
      </c>
      <c r="E16" s="701">
        <v>350</v>
      </c>
      <c r="F16" s="231"/>
      <c r="G16" s="231"/>
      <c r="H16" s="232"/>
      <c r="I16" s="232"/>
      <c r="J16" s="232"/>
      <c r="K16" s="232"/>
      <c r="L16" s="232"/>
      <c r="M16" s="232"/>
      <c r="N16" s="232">
        <v>300</v>
      </c>
      <c r="O16" s="232">
        <v>120</v>
      </c>
      <c r="P16" s="232"/>
      <c r="Q16" s="232"/>
      <c r="R16" s="232"/>
      <c r="S16" s="232"/>
      <c r="T16" s="232"/>
      <c r="U16" s="232"/>
      <c r="V16" s="232"/>
      <c r="W16" s="232"/>
      <c r="X16" s="232"/>
      <c r="Y16" s="232"/>
      <c r="Z16" s="232"/>
      <c r="AA16" s="232"/>
      <c r="AB16" s="232"/>
      <c r="AC16" s="232"/>
      <c r="AD16" s="232"/>
      <c r="AE16" s="232"/>
      <c r="AF16" s="705">
        <f t="shared" si="0"/>
        <v>420</v>
      </c>
    </row>
    <row r="17" spans="1:32" s="702" customFormat="1">
      <c r="A17" s="699">
        <v>15</v>
      </c>
      <c r="B17" s="700" t="s">
        <v>47</v>
      </c>
      <c r="C17" s="701" t="s">
        <v>350</v>
      </c>
      <c r="D17" s="701" t="s">
        <v>3664</v>
      </c>
      <c r="E17" s="701">
        <v>250</v>
      </c>
      <c r="F17" s="231"/>
      <c r="G17" s="231"/>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705">
        <f t="shared" si="0"/>
        <v>0</v>
      </c>
    </row>
    <row r="18" spans="1:32" s="702" customFormat="1">
      <c r="A18" s="699">
        <v>16</v>
      </c>
      <c r="B18" s="700" t="s">
        <v>48</v>
      </c>
      <c r="C18" s="701" t="s">
        <v>350</v>
      </c>
      <c r="D18" s="701" t="s">
        <v>371</v>
      </c>
      <c r="E18" s="701">
        <v>350</v>
      </c>
      <c r="F18" s="231"/>
      <c r="G18" s="231"/>
      <c r="H18" s="232"/>
      <c r="I18" s="232"/>
      <c r="J18" s="232"/>
      <c r="K18" s="232"/>
      <c r="L18" s="232"/>
      <c r="M18" s="232"/>
      <c r="N18" s="232">
        <v>300</v>
      </c>
      <c r="O18" s="232">
        <v>180</v>
      </c>
      <c r="P18" s="232"/>
      <c r="Q18" s="232"/>
      <c r="R18" s="232"/>
      <c r="S18" s="232"/>
      <c r="T18" s="232"/>
      <c r="U18" s="232"/>
      <c r="V18" s="232"/>
      <c r="W18" s="232"/>
      <c r="X18" s="232"/>
      <c r="Y18" s="232"/>
      <c r="Z18" s="232"/>
      <c r="AA18" s="232"/>
      <c r="AB18" s="232"/>
      <c r="AC18" s="232"/>
      <c r="AD18" s="232"/>
      <c r="AE18" s="232"/>
      <c r="AF18" s="705">
        <f t="shared" si="0"/>
        <v>480</v>
      </c>
    </row>
    <row r="19" spans="1:32" s="109" customFormat="1">
      <c r="A19" s="699">
        <v>17</v>
      </c>
      <c r="B19" s="700" t="s">
        <v>63</v>
      </c>
      <c r="C19" s="701" t="s">
        <v>350</v>
      </c>
      <c r="D19" s="701" t="s">
        <v>3664</v>
      </c>
      <c r="E19" s="701">
        <v>250</v>
      </c>
      <c r="F19" s="231"/>
      <c r="G19" s="231"/>
      <c r="H19" s="232"/>
      <c r="I19" s="232">
        <v>14</v>
      </c>
      <c r="J19" s="232"/>
      <c r="K19" s="232"/>
      <c r="L19" s="232"/>
      <c r="M19" s="232"/>
      <c r="N19" s="232">
        <v>100</v>
      </c>
      <c r="O19" s="232">
        <v>240</v>
      </c>
      <c r="P19" s="232"/>
      <c r="Q19" s="232">
        <v>23.75</v>
      </c>
      <c r="R19" s="232"/>
      <c r="S19" s="232"/>
      <c r="T19" s="232"/>
      <c r="U19" s="232"/>
      <c r="V19" s="232"/>
      <c r="W19" s="232">
        <v>20</v>
      </c>
      <c r="X19" s="232"/>
      <c r="Y19" s="232">
        <v>20</v>
      </c>
      <c r="Z19" s="232">
        <v>45</v>
      </c>
      <c r="AA19" s="232"/>
      <c r="AB19" s="232"/>
      <c r="AC19" s="232"/>
      <c r="AD19" s="232"/>
      <c r="AE19" s="232"/>
      <c r="AF19" s="705">
        <f t="shared" si="0"/>
        <v>462.75</v>
      </c>
    </row>
    <row r="20" spans="1:32" s="109" customFormat="1">
      <c r="A20" s="699">
        <v>18</v>
      </c>
      <c r="B20" s="700" t="s">
        <v>65</v>
      </c>
      <c r="C20" s="701" t="s">
        <v>350</v>
      </c>
      <c r="D20" s="701" t="s">
        <v>3664</v>
      </c>
      <c r="E20" s="701">
        <v>250</v>
      </c>
      <c r="F20" s="231"/>
      <c r="G20" s="231"/>
      <c r="H20" s="232"/>
      <c r="I20" s="232"/>
      <c r="J20" s="232">
        <v>20</v>
      </c>
      <c r="K20" s="232"/>
      <c r="L20" s="232"/>
      <c r="M20" s="232"/>
      <c r="N20" s="232"/>
      <c r="O20" s="232"/>
      <c r="P20" s="232"/>
      <c r="Q20" s="232"/>
      <c r="R20" s="232"/>
      <c r="S20" s="232"/>
      <c r="T20" s="232"/>
      <c r="U20" s="232"/>
      <c r="V20" s="232"/>
      <c r="W20" s="232"/>
      <c r="X20" s="232"/>
      <c r="Y20" s="232"/>
      <c r="Z20" s="232"/>
      <c r="AA20" s="232"/>
      <c r="AB20" s="232"/>
      <c r="AC20" s="232"/>
      <c r="AD20" s="232"/>
      <c r="AE20" s="232"/>
      <c r="AF20" s="705">
        <f t="shared" si="0"/>
        <v>20</v>
      </c>
    </row>
    <row r="21" spans="1:32" s="109" customFormat="1">
      <c r="A21" s="699">
        <v>19</v>
      </c>
      <c r="B21" s="700" t="s">
        <v>66</v>
      </c>
      <c r="C21" s="701" t="s">
        <v>350</v>
      </c>
      <c r="D21" s="701" t="s">
        <v>371</v>
      </c>
      <c r="E21" s="701">
        <v>350</v>
      </c>
      <c r="F21" s="231"/>
      <c r="G21" s="231"/>
      <c r="H21" s="232"/>
      <c r="I21" s="232"/>
      <c r="J21" s="232"/>
      <c r="K21" s="232"/>
      <c r="L21" s="232"/>
      <c r="M21" s="232"/>
      <c r="N21" s="232">
        <v>300</v>
      </c>
      <c r="O21" s="232"/>
      <c r="P21" s="232"/>
      <c r="Q21" s="232"/>
      <c r="R21" s="232"/>
      <c r="S21" s="232"/>
      <c r="T21" s="232"/>
      <c r="U21" s="232"/>
      <c r="V21" s="232"/>
      <c r="W21" s="232"/>
      <c r="X21" s="232"/>
      <c r="Y21" s="232"/>
      <c r="Z21" s="232">
        <v>40</v>
      </c>
      <c r="AA21" s="232"/>
      <c r="AB21" s="232"/>
      <c r="AC21" s="232"/>
      <c r="AD21" s="232"/>
      <c r="AE21" s="232"/>
      <c r="AF21" s="705">
        <f t="shared" si="0"/>
        <v>340</v>
      </c>
    </row>
    <row r="22" spans="1:32" s="109" customFormat="1">
      <c r="A22" s="699">
        <v>20</v>
      </c>
      <c r="B22" s="700" t="s">
        <v>72</v>
      </c>
      <c r="C22" s="701" t="s">
        <v>350</v>
      </c>
      <c r="D22" s="701" t="s">
        <v>3664</v>
      </c>
      <c r="E22" s="701">
        <v>250</v>
      </c>
      <c r="F22" s="231"/>
      <c r="G22" s="231"/>
      <c r="H22" s="232"/>
      <c r="I22" s="232">
        <v>23.33</v>
      </c>
      <c r="J22" s="232"/>
      <c r="K22" s="232"/>
      <c r="L22" s="232"/>
      <c r="M22" s="232"/>
      <c r="N22" s="232">
        <v>150</v>
      </c>
      <c r="O22" s="232"/>
      <c r="P22" s="232"/>
      <c r="Q22" s="232"/>
      <c r="R22" s="232"/>
      <c r="S22" s="232"/>
      <c r="T22" s="232"/>
      <c r="U22" s="232"/>
      <c r="V22" s="232"/>
      <c r="W22" s="232"/>
      <c r="X22" s="232"/>
      <c r="Y22" s="232"/>
      <c r="Z22" s="232"/>
      <c r="AA22" s="232"/>
      <c r="AB22" s="232"/>
      <c r="AC22" s="232"/>
      <c r="AD22" s="232"/>
      <c r="AE22" s="232"/>
      <c r="AF22" s="705">
        <f t="shared" si="0"/>
        <v>173.32999999999998</v>
      </c>
    </row>
    <row r="23" spans="1:32" s="109" customFormat="1">
      <c r="A23" s="699">
        <v>21</v>
      </c>
      <c r="B23" s="700" t="s">
        <v>73</v>
      </c>
      <c r="C23" s="701" t="s">
        <v>350</v>
      </c>
      <c r="D23" s="701" t="s">
        <v>371</v>
      </c>
      <c r="E23" s="701">
        <v>350</v>
      </c>
      <c r="F23" s="231"/>
      <c r="G23" s="231"/>
      <c r="H23" s="232"/>
      <c r="I23" s="232"/>
      <c r="J23" s="232"/>
      <c r="K23" s="232"/>
      <c r="L23" s="232"/>
      <c r="M23" s="232"/>
      <c r="N23" s="232">
        <v>300</v>
      </c>
      <c r="O23" s="232"/>
      <c r="P23" s="232"/>
      <c r="Q23" s="232">
        <v>15</v>
      </c>
      <c r="R23" s="232"/>
      <c r="S23" s="232"/>
      <c r="T23" s="232"/>
      <c r="U23" s="232"/>
      <c r="V23" s="232"/>
      <c r="W23" s="232">
        <v>10</v>
      </c>
      <c r="X23" s="232"/>
      <c r="Y23" s="232"/>
      <c r="Z23" s="232"/>
      <c r="AA23" s="232"/>
      <c r="AB23" s="232"/>
      <c r="AC23" s="232"/>
      <c r="AD23" s="232"/>
      <c r="AE23" s="232"/>
      <c r="AF23" s="705">
        <f t="shared" si="0"/>
        <v>325</v>
      </c>
    </row>
    <row r="24" spans="1:32" s="109" customFormat="1">
      <c r="A24" s="699">
        <v>22</v>
      </c>
      <c r="B24" s="700" t="s">
        <v>74</v>
      </c>
      <c r="C24" s="701" t="s">
        <v>350</v>
      </c>
      <c r="D24" s="701" t="s">
        <v>371</v>
      </c>
      <c r="E24" s="701">
        <v>350</v>
      </c>
      <c r="F24" s="231"/>
      <c r="G24" s="231"/>
      <c r="H24" s="232"/>
      <c r="I24" s="232"/>
      <c r="J24" s="232">
        <v>90</v>
      </c>
      <c r="K24" s="232"/>
      <c r="L24" s="232">
        <v>375</v>
      </c>
      <c r="M24" s="232"/>
      <c r="N24" s="232"/>
      <c r="O24" s="232"/>
      <c r="P24" s="232"/>
      <c r="Q24" s="232">
        <v>69.25</v>
      </c>
      <c r="R24" s="232"/>
      <c r="S24" s="232"/>
      <c r="T24" s="232"/>
      <c r="U24" s="232"/>
      <c r="V24" s="232">
        <v>6.67</v>
      </c>
      <c r="W24" s="232">
        <v>10</v>
      </c>
      <c r="X24" s="232"/>
      <c r="Y24" s="232"/>
      <c r="Z24" s="232"/>
      <c r="AA24" s="232"/>
      <c r="AB24" s="232"/>
      <c r="AC24" s="232"/>
      <c r="AD24" s="232">
        <v>8</v>
      </c>
      <c r="AE24" s="232"/>
      <c r="AF24" s="705">
        <f t="shared" si="0"/>
        <v>558.91999999999996</v>
      </c>
    </row>
    <row r="25" spans="1:32" s="109" customFormat="1">
      <c r="A25" s="699">
        <v>23</v>
      </c>
      <c r="B25" s="700" t="s">
        <v>75</v>
      </c>
      <c r="C25" s="701" t="s">
        <v>350</v>
      </c>
      <c r="D25" s="701" t="s">
        <v>371</v>
      </c>
      <c r="E25" s="701">
        <v>350</v>
      </c>
      <c r="F25" s="231"/>
      <c r="G25" s="231"/>
      <c r="H25" s="232"/>
      <c r="I25" s="232"/>
      <c r="J25" s="232">
        <v>30</v>
      </c>
      <c r="K25" s="232"/>
      <c r="L25" s="232">
        <v>375</v>
      </c>
      <c r="M25" s="232"/>
      <c r="N25" s="232"/>
      <c r="O25" s="232"/>
      <c r="P25" s="232"/>
      <c r="Q25" s="232">
        <v>96.25</v>
      </c>
      <c r="R25" s="232"/>
      <c r="S25" s="232"/>
      <c r="T25" s="232"/>
      <c r="U25" s="232"/>
      <c r="V25" s="232"/>
      <c r="W25" s="232">
        <v>10</v>
      </c>
      <c r="X25" s="232"/>
      <c r="Y25" s="232"/>
      <c r="Z25" s="232"/>
      <c r="AA25" s="232"/>
      <c r="AB25" s="232"/>
      <c r="AC25" s="232"/>
      <c r="AD25" s="232"/>
      <c r="AE25" s="232">
        <v>200</v>
      </c>
      <c r="AF25" s="705">
        <f t="shared" si="0"/>
        <v>711.25</v>
      </c>
    </row>
    <row r="26" spans="1:32" s="109" customFormat="1">
      <c r="A26" s="699">
        <v>24</v>
      </c>
      <c r="B26" s="700" t="s">
        <v>76</v>
      </c>
      <c r="C26" s="701" t="s">
        <v>350</v>
      </c>
      <c r="D26" s="701" t="s">
        <v>514</v>
      </c>
      <c r="E26" s="701">
        <v>300</v>
      </c>
      <c r="F26" s="231"/>
      <c r="G26" s="231"/>
      <c r="H26" s="232"/>
      <c r="I26" s="232"/>
      <c r="J26" s="232">
        <v>120</v>
      </c>
      <c r="K26" s="232"/>
      <c r="L26" s="232"/>
      <c r="M26" s="232"/>
      <c r="N26" s="232"/>
      <c r="O26" s="232"/>
      <c r="P26" s="232"/>
      <c r="Q26" s="232"/>
      <c r="R26" s="232"/>
      <c r="S26" s="232"/>
      <c r="T26" s="232"/>
      <c r="U26" s="232"/>
      <c r="V26" s="232"/>
      <c r="W26" s="232"/>
      <c r="X26" s="232"/>
      <c r="Y26" s="232">
        <v>20</v>
      </c>
      <c r="Z26" s="232"/>
      <c r="AA26" s="232"/>
      <c r="AB26" s="232"/>
      <c r="AC26" s="232"/>
      <c r="AD26" s="232">
        <v>40</v>
      </c>
      <c r="AE26" s="232"/>
      <c r="AF26" s="705">
        <f t="shared" si="0"/>
        <v>180</v>
      </c>
    </row>
    <row r="27" spans="1:32" s="109" customFormat="1">
      <c r="A27" s="699">
        <v>25</v>
      </c>
      <c r="B27" s="700" t="s">
        <v>77</v>
      </c>
      <c r="C27" s="701" t="s">
        <v>350</v>
      </c>
      <c r="D27" s="701" t="s">
        <v>371</v>
      </c>
      <c r="E27" s="701">
        <v>350</v>
      </c>
      <c r="F27" s="231"/>
      <c r="G27" s="231"/>
      <c r="H27" s="232"/>
      <c r="I27" s="232">
        <v>103.83</v>
      </c>
      <c r="J27" s="232">
        <v>90</v>
      </c>
      <c r="K27" s="232"/>
      <c r="L27" s="232"/>
      <c r="M27" s="232"/>
      <c r="N27" s="232">
        <v>200</v>
      </c>
      <c r="O27" s="232">
        <v>90</v>
      </c>
      <c r="P27" s="232"/>
      <c r="Q27" s="232">
        <v>93.75</v>
      </c>
      <c r="R27" s="232"/>
      <c r="S27" s="232"/>
      <c r="T27" s="232"/>
      <c r="U27" s="232"/>
      <c r="V27" s="232"/>
      <c r="W27" s="232">
        <v>130</v>
      </c>
      <c r="X27" s="232"/>
      <c r="Y27" s="232">
        <v>20</v>
      </c>
      <c r="Z27" s="232">
        <v>10</v>
      </c>
      <c r="AA27" s="232"/>
      <c r="AB27" s="232"/>
      <c r="AC27" s="232"/>
      <c r="AD27" s="232"/>
      <c r="AE27" s="232"/>
      <c r="AF27" s="705">
        <f t="shared" si="0"/>
        <v>737.57999999999993</v>
      </c>
    </row>
    <row r="28" spans="1:32" s="109" customFormat="1">
      <c r="A28" s="699">
        <v>26</v>
      </c>
      <c r="B28" s="700" t="s">
        <v>78</v>
      </c>
      <c r="C28" s="701" t="s">
        <v>350</v>
      </c>
      <c r="D28" s="701" t="s">
        <v>371</v>
      </c>
      <c r="E28" s="701">
        <v>350</v>
      </c>
      <c r="F28" s="231"/>
      <c r="G28" s="231"/>
      <c r="H28" s="232"/>
      <c r="I28" s="232"/>
      <c r="J28" s="232"/>
      <c r="K28" s="232"/>
      <c r="L28" s="232"/>
      <c r="M28" s="232"/>
      <c r="N28" s="232">
        <v>300</v>
      </c>
      <c r="O28" s="232"/>
      <c r="P28" s="232"/>
      <c r="Q28" s="232"/>
      <c r="R28" s="232"/>
      <c r="S28" s="232"/>
      <c r="T28" s="232"/>
      <c r="U28" s="232"/>
      <c r="V28" s="232"/>
      <c r="W28" s="232"/>
      <c r="X28" s="232"/>
      <c r="Y28" s="232"/>
      <c r="Z28" s="232"/>
      <c r="AA28" s="232"/>
      <c r="AB28" s="232"/>
      <c r="AC28" s="232"/>
      <c r="AD28" s="232"/>
      <c r="AE28" s="232"/>
      <c r="AF28" s="705">
        <f t="shared" si="0"/>
        <v>300</v>
      </c>
    </row>
    <row r="29" spans="1:32" s="109" customFormat="1">
      <c r="A29" s="699">
        <v>27</v>
      </c>
      <c r="B29" s="700" t="s">
        <v>79</v>
      </c>
      <c r="C29" s="701" t="s">
        <v>350</v>
      </c>
      <c r="D29" s="701" t="s">
        <v>371</v>
      </c>
      <c r="E29" s="701" t="s">
        <v>83</v>
      </c>
      <c r="F29" s="231"/>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705" t="s">
        <v>83</v>
      </c>
    </row>
    <row r="30" spans="1:32" s="109" customFormat="1">
      <c r="A30" s="699">
        <v>28</v>
      </c>
      <c r="B30" s="700" t="s">
        <v>80</v>
      </c>
      <c r="C30" s="701" t="s">
        <v>350</v>
      </c>
      <c r="D30" s="701" t="s">
        <v>3664</v>
      </c>
      <c r="E30" s="701">
        <v>250</v>
      </c>
      <c r="F30" s="231"/>
      <c r="G30" s="231"/>
      <c r="H30" s="232"/>
      <c r="I30" s="232">
        <v>28</v>
      </c>
      <c r="J30" s="232">
        <v>75</v>
      </c>
      <c r="K30" s="232"/>
      <c r="L30" s="232"/>
      <c r="M30" s="232"/>
      <c r="N30" s="232">
        <v>250</v>
      </c>
      <c r="O30" s="232"/>
      <c r="P30" s="232"/>
      <c r="Q30" s="232">
        <v>8.75</v>
      </c>
      <c r="R30" s="232"/>
      <c r="S30" s="232"/>
      <c r="T30" s="232"/>
      <c r="U30" s="232"/>
      <c r="V30" s="232"/>
      <c r="W30" s="232">
        <v>50</v>
      </c>
      <c r="X30" s="232"/>
      <c r="Y30" s="232">
        <v>20</v>
      </c>
      <c r="Z30" s="232">
        <v>25</v>
      </c>
      <c r="AA30" s="232"/>
      <c r="AB30" s="232"/>
      <c r="AC30" s="232"/>
      <c r="AD30" s="232"/>
      <c r="AE30" s="232"/>
      <c r="AF30" s="705">
        <f t="shared" si="0"/>
        <v>456.75</v>
      </c>
    </row>
    <row r="31" spans="1:32" s="109" customFormat="1">
      <c r="A31" s="699">
        <v>29</v>
      </c>
      <c r="B31" s="700" t="s">
        <v>81</v>
      </c>
      <c r="C31" s="701" t="s">
        <v>350</v>
      </c>
      <c r="D31" s="701" t="s">
        <v>3664</v>
      </c>
      <c r="E31" s="701">
        <v>250</v>
      </c>
      <c r="F31" s="231"/>
      <c r="G31" s="231"/>
      <c r="H31" s="232"/>
      <c r="I31" s="232">
        <v>105</v>
      </c>
      <c r="J31" s="232">
        <v>40</v>
      </c>
      <c r="K31" s="232"/>
      <c r="L31" s="232"/>
      <c r="M31" s="232"/>
      <c r="N31" s="232">
        <v>300</v>
      </c>
      <c r="O31" s="232"/>
      <c r="P31" s="232"/>
      <c r="Q31" s="232"/>
      <c r="R31" s="232"/>
      <c r="S31" s="232"/>
      <c r="T31" s="232"/>
      <c r="U31" s="232"/>
      <c r="V31" s="232"/>
      <c r="W31" s="232"/>
      <c r="X31" s="232"/>
      <c r="Y31" s="232"/>
      <c r="Z31" s="232">
        <v>48</v>
      </c>
      <c r="AA31" s="232"/>
      <c r="AB31" s="232"/>
      <c r="AC31" s="232"/>
      <c r="AD31" s="232"/>
      <c r="AE31" s="232"/>
      <c r="AF31" s="705">
        <f t="shared" si="0"/>
        <v>493</v>
      </c>
    </row>
    <row r="32" spans="1:32" s="109" customFormat="1">
      <c r="A32" s="699">
        <v>30</v>
      </c>
      <c r="B32" s="700" t="s">
        <v>82</v>
      </c>
      <c r="C32" s="701" t="s">
        <v>350</v>
      </c>
      <c r="D32" s="701" t="s">
        <v>3664</v>
      </c>
      <c r="E32" s="701">
        <v>250</v>
      </c>
      <c r="F32" s="231">
        <v>166</v>
      </c>
      <c r="G32" s="231"/>
      <c r="H32" s="232"/>
      <c r="I32" s="232">
        <v>130.27000000000001</v>
      </c>
      <c r="J32" s="232">
        <v>20</v>
      </c>
      <c r="K32" s="232"/>
      <c r="L32" s="232"/>
      <c r="M32" s="232"/>
      <c r="N32" s="232"/>
      <c r="O32" s="232"/>
      <c r="P32" s="232"/>
      <c r="Q32" s="232"/>
      <c r="R32" s="232"/>
      <c r="S32" s="232"/>
      <c r="T32" s="232"/>
      <c r="U32" s="232"/>
      <c r="V32" s="232"/>
      <c r="W32" s="232"/>
      <c r="X32" s="232"/>
      <c r="Y32" s="232"/>
      <c r="Z32" s="232"/>
      <c r="AA32" s="232"/>
      <c r="AB32" s="232"/>
      <c r="AC32" s="232"/>
      <c r="AD32" s="232">
        <v>107.77</v>
      </c>
      <c r="AE32" s="232">
        <v>100</v>
      </c>
      <c r="AF32" s="705">
        <f t="shared" si="0"/>
        <v>524.04</v>
      </c>
    </row>
    <row r="33" spans="1:32" s="109" customFormat="1">
      <c r="A33" s="699">
        <v>31</v>
      </c>
      <c r="B33" s="700" t="s">
        <v>1451</v>
      </c>
      <c r="C33" s="701" t="s">
        <v>582</v>
      </c>
      <c r="D33" s="701" t="s">
        <v>371</v>
      </c>
      <c r="E33" s="701">
        <v>350</v>
      </c>
      <c r="F33" s="231"/>
      <c r="G33" s="231"/>
      <c r="H33" s="231"/>
      <c r="I33" s="231"/>
      <c r="J33" s="231">
        <v>15</v>
      </c>
      <c r="K33" s="231"/>
      <c r="L33" s="231"/>
      <c r="M33" s="231"/>
      <c r="N33" s="231"/>
      <c r="O33" s="231"/>
      <c r="P33" s="231">
        <v>100</v>
      </c>
      <c r="Q33" s="231"/>
      <c r="R33" s="231"/>
      <c r="S33" s="231"/>
      <c r="T33" s="231"/>
      <c r="U33" s="231"/>
      <c r="V33" s="231">
        <v>100</v>
      </c>
      <c r="W33" s="231">
        <v>80</v>
      </c>
      <c r="X33" s="231">
        <v>100</v>
      </c>
      <c r="Y33" s="231"/>
      <c r="Z33" s="231"/>
      <c r="AA33" s="231"/>
      <c r="AB33" s="231"/>
      <c r="AC33" s="231">
        <v>20</v>
      </c>
      <c r="AD33" s="231"/>
      <c r="AE33" s="231"/>
      <c r="AF33" s="705">
        <f>SUM(F33:AE33)</f>
        <v>415</v>
      </c>
    </row>
    <row r="34" spans="1:32" s="109" customFormat="1">
      <c r="A34" s="699">
        <v>32</v>
      </c>
      <c r="B34" s="700" t="s">
        <v>1452</v>
      </c>
      <c r="C34" s="701" t="s">
        <v>582</v>
      </c>
      <c r="D34" s="701" t="s">
        <v>371</v>
      </c>
      <c r="E34" s="701">
        <v>350</v>
      </c>
      <c r="F34" s="231"/>
      <c r="G34" s="231"/>
      <c r="H34" s="232"/>
      <c r="I34" s="232"/>
      <c r="J34" s="232"/>
      <c r="K34" s="232"/>
      <c r="L34" s="232"/>
      <c r="M34" s="232"/>
      <c r="N34" s="232"/>
      <c r="O34" s="232"/>
      <c r="P34" s="232"/>
      <c r="Q34" s="232"/>
      <c r="R34" s="232"/>
      <c r="S34" s="232"/>
      <c r="T34" s="232"/>
      <c r="U34" s="232"/>
      <c r="V34" s="232"/>
      <c r="W34" s="232"/>
      <c r="X34" s="232"/>
      <c r="Y34" s="232">
        <v>20</v>
      </c>
      <c r="Z34" s="232"/>
      <c r="AA34" s="232">
        <v>200</v>
      </c>
      <c r="AB34" s="232"/>
      <c r="AC34" s="232"/>
      <c r="AD34" s="232"/>
      <c r="AE34" s="232"/>
      <c r="AF34" s="705">
        <f t="shared" ref="AF34:AF66" si="1">SUM(F34:AE34)</f>
        <v>220</v>
      </c>
    </row>
    <row r="35" spans="1:32" s="109" customFormat="1">
      <c r="A35" s="699">
        <v>33</v>
      </c>
      <c r="B35" s="700" t="s">
        <v>1453</v>
      </c>
      <c r="C35" s="701" t="s">
        <v>582</v>
      </c>
      <c r="D35" s="701" t="s">
        <v>1454</v>
      </c>
      <c r="E35" s="701">
        <v>500</v>
      </c>
      <c r="F35" s="231">
        <v>333.33</v>
      </c>
      <c r="G35" s="231"/>
      <c r="H35" s="232"/>
      <c r="I35" s="232"/>
      <c r="J35" s="232">
        <v>120</v>
      </c>
      <c r="K35" s="232"/>
      <c r="L35" s="232"/>
      <c r="M35" s="232"/>
      <c r="N35" s="232">
        <v>300</v>
      </c>
      <c r="O35" s="232"/>
      <c r="P35" s="232"/>
      <c r="Q35" s="232">
        <v>421.75</v>
      </c>
      <c r="R35" s="232"/>
      <c r="S35" s="232"/>
      <c r="T35" s="232"/>
      <c r="U35" s="232"/>
      <c r="V35" s="232">
        <v>426.87</v>
      </c>
      <c r="W35" s="232">
        <v>1060</v>
      </c>
      <c r="X35" s="232"/>
      <c r="Y35" s="232"/>
      <c r="Z35" s="232"/>
      <c r="AA35" s="232"/>
      <c r="AB35" s="232"/>
      <c r="AC35" s="232"/>
      <c r="AD35" s="232"/>
      <c r="AE35" s="232"/>
      <c r="AF35" s="705">
        <f t="shared" si="1"/>
        <v>2661.95</v>
      </c>
    </row>
    <row r="36" spans="1:32" s="109" customFormat="1">
      <c r="A36" s="699">
        <v>34</v>
      </c>
      <c r="B36" s="700" t="s">
        <v>1455</v>
      </c>
      <c r="C36" s="701" t="s">
        <v>582</v>
      </c>
      <c r="D36" s="701" t="s">
        <v>371</v>
      </c>
      <c r="E36" s="701">
        <v>350</v>
      </c>
      <c r="F36" s="231">
        <v>1000</v>
      </c>
      <c r="G36" s="231"/>
      <c r="H36" s="232"/>
      <c r="I36" s="232"/>
      <c r="J36" s="232"/>
      <c r="K36" s="232"/>
      <c r="L36" s="232"/>
      <c r="M36" s="232"/>
      <c r="N36" s="232"/>
      <c r="O36" s="232"/>
      <c r="P36" s="232"/>
      <c r="Q36" s="232">
        <v>71.25</v>
      </c>
      <c r="R36" s="232"/>
      <c r="S36" s="232"/>
      <c r="T36" s="232"/>
      <c r="U36" s="232"/>
      <c r="V36" s="232">
        <v>12.5</v>
      </c>
      <c r="W36" s="232"/>
      <c r="X36" s="232"/>
      <c r="Y36" s="232"/>
      <c r="Z36" s="232"/>
      <c r="AA36" s="232"/>
      <c r="AB36" s="232"/>
      <c r="AC36" s="232"/>
      <c r="AD36" s="232"/>
      <c r="AE36" s="232"/>
      <c r="AF36" s="705">
        <f t="shared" si="1"/>
        <v>1083.75</v>
      </c>
    </row>
    <row r="37" spans="1:32" s="109" customFormat="1">
      <c r="A37" s="699">
        <v>35</v>
      </c>
      <c r="B37" s="700" t="s">
        <v>1456</v>
      </c>
      <c r="C37" s="701" t="s">
        <v>582</v>
      </c>
      <c r="D37" s="701" t="s">
        <v>1454</v>
      </c>
      <c r="E37" s="701">
        <v>500</v>
      </c>
      <c r="F37" s="231">
        <v>500</v>
      </c>
      <c r="G37" s="231"/>
      <c r="H37" s="232"/>
      <c r="I37" s="232"/>
      <c r="J37" s="232"/>
      <c r="K37" s="232"/>
      <c r="L37" s="232"/>
      <c r="M37" s="232"/>
      <c r="N37" s="232"/>
      <c r="O37" s="232"/>
      <c r="P37" s="232"/>
      <c r="Q37" s="232">
        <v>282.5</v>
      </c>
      <c r="R37" s="232"/>
      <c r="S37" s="232"/>
      <c r="T37" s="232"/>
      <c r="U37" s="232"/>
      <c r="V37" s="232"/>
      <c r="W37" s="232">
        <v>130</v>
      </c>
      <c r="X37" s="232"/>
      <c r="Y37" s="232"/>
      <c r="Z37" s="232"/>
      <c r="AA37" s="232"/>
      <c r="AB37" s="232"/>
      <c r="AC37" s="232"/>
      <c r="AD37" s="232"/>
      <c r="AE37" s="232"/>
      <c r="AF37" s="705">
        <f t="shared" si="1"/>
        <v>912.5</v>
      </c>
    </row>
    <row r="38" spans="1:32" s="109" customFormat="1">
      <c r="A38" s="699">
        <v>36</v>
      </c>
      <c r="B38" s="700" t="s">
        <v>1457</v>
      </c>
      <c r="C38" s="701" t="s">
        <v>582</v>
      </c>
      <c r="D38" s="701" t="s">
        <v>1454</v>
      </c>
      <c r="E38" s="701">
        <v>500</v>
      </c>
      <c r="F38" s="231">
        <v>1000</v>
      </c>
      <c r="G38" s="231"/>
      <c r="H38" s="232"/>
      <c r="I38" s="232"/>
      <c r="J38" s="232"/>
      <c r="K38" s="232"/>
      <c r="L38" s="232"/>
      <c r="M38" s="232"/>
      <c r="N38" s="232"/>
      <c r="O38" s="232"/>
      <c r="P38" s="232"/>
      <c r="Q38" s="232">
        <v>270</v>
      </c>
      <c r="R38" s="232"/>
      <c r="S38" s="232"/>
      <c r="T38" s="232"/>
      <c r="U38" s="232"/>
      <c r="V38" s="232"/>
      <c r="W38" s="232">
        <v>370</v>
      </c>
      <c r="X38" s="232"/>
      <c r="Y38" s="232"/>
      <c r="Z38" s="232"/>
      <c r="AA38" s="232">
        <v>445</v>
      </c>
      <c r="AB38" s="232"/>
      <c r="AC38" s="232"/>
      <c r="AD38" s="232"/>
      <c r="AE38" s="232">
        <v>100</v>
      </c>
      <c r="AF38" s="705">
        <f t="shared" si="1"/>
        <v>2185</v>
      </c>
    </row>
    <row r="39" spans="1:32" s="109" customFormat="1">
      <c r="A39" s="699">
        <v>37</v>
      </c>
      <c r="B39" s="700" t="s">
        <v>1458</v>
      </c>
      <c r="C39" s="701" t="s">
        <v>582</v>
      </c>
      <c r="D39" s="701" t="s">
        <v>371</v>
      </c>
      <c r="E39" s="701">
        <v>350</v>
      </c>
      <c r="F39" s="231">
        <v>1500</v>
      </c>
      <c r="G39" s="231"/>
      <c r="H39" s="232"/>
      <c r="I39" s="232">
        <v>17.5</v>
      </c>
      <c r="J39" s="232">
        <v>165</v>
      </c>
      <c r="K39" s="232"/>
      <c r="L39" s="232"/>
      <c r="M39" s="232"/>
      <c r="N39" s="232">
        <v>60</v>
      </c>
      <c r="O39" s="232"/>
      <c r="P39" s="232"/>
      <c r="Q39" s="232">
        <v>59.25</v>
      </c>
      <c r="R39" s="232"/>
      <c r="S39" s="232"/>
      <c r="T39" s="232"/>
      <c r="U39" s="232"/>
      <c r="V39" s="232">
        <v>400</v>
      </c>
      <c r="W39" s="232">
        <v>410</v>
      </c>
      <c r="X39" s="232"/>
      <c r="Y39" s="232"/>
      <c r="Z39" s="232"/>
      <c r="AA39" s="232">
        <v>640</v>
      </c>
      <c r="AB39" s="232"/>
      <c r="AC39" s="232"/>
      <c r="AD39" s="232"/>
      <c r="AE39" s="232"/>
      <c r="AF39" s="705">
        <f t="shared" si="1"/>
        <v>3251.75</v>
      </c>
    </row>
    <row r="40" spans="1:32" s="109" customFormat="1">
      <c r="A40" s="699">
        <v>38</v>
      </c>
      <c r="B40" s="700" t="s">
        <v>1459</v>
      </c>
      <c r="C40" s="701" t="s">
        <v>582</v>
      </c>
      <c r="D40" s="701" t="s">
        <v>514</v>
      </c>
      <c r="E40" s="701">
        <v>300</v>
      </c>
      <c r="F40" s="231"/>
      <c r="G40" s="231"/>
      <c r="H40" s="232"/>
      <c r="I40" s="232"/>
      <c r="J40" s="232"/>
      <c r="K40" s="232"/>
      <c r="L40" s="232"/>
      <c r="M40" s="232"/>
      <c r="N40" s="232">
        <v>300</v>
      </c>
      <c r="O40" s="232"/>
      <c r="P40" s="232"/>
      <c r="Q40" s="232"/>
      <c r="R40" s="232"/>
      <c r="S40" s="232"/>
      <c r="T40" s="232"/>
      <c r="U40" s="232"/>
      <c r="V40" s="232"/>
      <c r="W40" s="232"/>
      <c r="X40" s="232"/>
      <c r="Y40" s="232"/>
      <c r="Z40" s="232"/>
      <c r="AA40" s="232"/>
      <c r="AB40" s="232"/>
      <c r="AC40" s="232"/>
      <c r="AD40" s="232"/>
      <c r="AE40" s="232"/>
      <c r="AF40" s="705">
        <f t="shared" si="1"/>
        <v>300</v>
      </c>
    </row>
    <row r="41" spans="1:32" s="109" customFormat="1">
      <c r="A41" s="699">
        <v>39</v>
      </c>
      <c r="B41" s="700" t="s">
        <v>1460</v>
      </c>
      <c r="C41" s="701" t="s">
        <v>582</v>
      </c>
      <c r="D41" s="701" t="s">
        <v>514</v>
      </c>
      <c r="E41" s="701">
        <v>300</v>
      </c>
      <c r="F41" s="231"/>
      <c r="G41" s="231"/>
      <c r="H41" s="232"/>
      <c r="I41" s="232"/>
      <c r="J41" s="232"/>
      <c r="K41" s="232"/>
      <c r="L41" s="232"/>
      <c r="M41" s="232"/>
      <c r="N41" s="232"/>
      <c r="O41" s="232"/>
      <c r="P41" s="232"/>
      <c r="Q41" s="232"/>
      <c r="R41" s="232"/>
      <c r="S41" s="232"/>
      <c r="T41" s="232"/>
      <c r="U41" s="232"/>
      <c r="V41" s="232"/>
      <c r="W41" s="232"/>
      <c r="X41" s="232"/>
      <c r="Y41" s="232"/>
      <c r="Z41" s="232"/>
      <c r="AA41" s="232">
        <v>100</v>
      </c>
      <c r="AB41" s="232"/>
      <c r="AC41" s="232"/>
      <c r="AD41" s="232"/>
      <c r="AE41" s="232"/>
      <c r="AF41" s="705">
        <f t="shared" si="1"/>
        <v>100</v>
      </c>
    </row>
    <row r="42" spans="1:32" s="109" customFormat="1">
      <c r="A42" s="699">
        <v>40</v>
      </c>
      <c r="B42" s="700" t="s">
        <v>1461</v>
      </c>
      <c r="C42" s="701" t="s">
        <v>582</v>
      </c>
      <c r="D42" s="701" t="s">
        <v>514</v>
      </c>
      <c r="E42" s="701">
        <v>300</v>
      </c>
      <c r="F42" s="231"/>
      <c r="G42" s="231"/>
      <c r="H42" s="232"/>
      <c r="I42" s="232"/>
      <c r="J42" s="232"/>
      <c r="K42" s="232"/>
      <c r="L42" s="232"/>
      <c r="M42" s="232"/>
      <c r="N42" s="232"/>
      <c r="O42" s="232"/>
      <c r="P42" s="232"/>
      <c r="Q42" s="232">
        <v>5</v>
      </c>
      <c r="R42" s="232"/>
      <c r="S42" s="232"/>
      <c r="T42" s="232"/>
      <c r="U42" s="232"/>
      <c r="V42" s="232"/>
      <c r="W42" s="232"/>
      <c r="X42" s="232"/>
      <c r="Y42" s="232"/>
      <c r="Z42" s="232"/>
      <c r="AA42" s="232"/>
      <c r="AB42" s="232"/>
      <c r="AC42" s="232"/>
      <c r="AD42" s="232"/>
      <c r="AE42" s="232"/>
      <c r="AF42" s="705">
        <f t="shared" si="1"/>
        <v>5</v>
      </c>
    </row>
    <row r="43" spans="1:32" s="109" customFormat="1">
      <c r="A43" s="699">
        <v>41</v>
      </c>
      <c r="B43" s="700" t="s">
        <v>1462</v>
      </c>
      <c r="C43" s="701" t="s">
        <v>582</v>
      </c>
      <c r="D43" s="701" t="s">
        <v>514</v>
      </c>
      <c r="E43" s="701">
        <v>300</v>
      </c>
      <c r="F43" s="231"/>
      <c r="G43" s="231"/>
      <c r="H43" s="232"/>
      <c r="I43" s="232"/>
      <c r="J43" s="232"/>
      <c r="K43" s="232"/>
      <c r="L43" s="232"/>
      <c r="M43" s="232"/>
      <c r="N43" s="232">
        <v>60</v>
      </c>
      <c r="O43" s="232"/>
      <c r="P43" s="232"/>
      <c r="Q43" s="232"/>
      <c r="R43" s="232"/>
      <c r="S43" s="232"/>
      <c r="T43" s="232"/>
      <c r="U43" s="232"/>
      <c r="V43" s="232"/>
      <c r="W43" s="232"/>
      <c r="X43" s="232"/>
      <c r="Y43" s="232"/>
      <c r="Z43" s="232"/>
      <c r="AA43" s="232"/>
      <c r="AB43" s="232"/>
      <c r="AC43" s="232"/>
      <c r="AD43" s="232"/>
      <c r="AE43" s="232"/>
      <c r="AF43" s="705">
        <f t="shared" si="1"/>
        <v>60</v>
      </c>
    </row>
    <row r="44" spans="1:32" s="109" customFormat="1">
      <c r="A44" s="699">
        <v>42</v>
      </c>
      <c r="B44" s="700" t="s">
        <v>1463</v>
      </c>
      <c r="C44" s="701" t="s">
        <v>582</v>
      </c>
      <c r="D44" s="701" t="s">
        <v>514</v>
      </c>
      <c r="E44" s="701">
        <v>300</v>
      </c>
      <c r="F44" s="231"/>
      <c r="G44" s="231"/>
      <c r="H44" s="232"/>
      <c r="I44" s="232"/>
      <c r="J44" s="232"/>
      <c r="K44" s="232"/>
      <c r="L44" s="232"/>
      <c r="M44" s="232"/>
      <c r="N44" s="232"/>
      <c r="O44" s="232"/>
      <c r="P44" s="232"/>
      <c r="Q44" s="232"/>
      <c r="R44" s="232"/>
      <c r="S44" s="232"/>
      <c r="T44" s="232"/>
      <c r="U44" s="232"/>
      <c r="V44" s="232"/>
      <c r="W44" s="232"/>
      <c r="X44" s="232"/>
      <c r="Y44" s="232">
        <v>20</v>
      </c>
      <c r="Z44" s="232"/>
      <c r="AA44" s="232"/>
      <c r="AB44" s="232"/>
      <c r="AC44" s="232"/>
      <c r="AD44" s="232"/>
      <c r="AE44" s="232"/>
      <c r="AF44" s="705">
        <f t="shared" si="1"/>
        <v>20</v>
      </c>
    </row>
    <row r="45" spans="1:32" s="109" customFormat="1">
      <c r="A45" s="699">
        <v>43</v>
      </c>
      <c r="B45" s="700" t="s">
        <v>1464</v>
      </c>
      <c r="C45" s="701" t="s">
        <v>582</v>
      </c>
      <c r="D45" s="701" t="s">
        <v>514</v>
      </c>
      <c r="E45" s="701">
        <v>300</v>
      </c>
      <c r="F45" s="231"/>
      <c r="G45" s="231"/>
      <c r="H45" s="232"/>
      <c r="I45" s="232">
        <v>140</v>
      </c>
      <c r="J45" s="232">
        <v>120</v>
      </c>
      <c r="K45" s="232"/>
      <c r="L45" s="232"/>
      <c r="M45" s="232"/>
      <c r="N45" s="232"/>
      <c r="O45" s="232"/>
      <c r="P45" s="232"/>
      <c r="Q45" s="232">
        <v>50</v>
      </c>
      <c r="R45" s="232"/>
      <c r="S45" s="232"/>
      <c r="T45" s="232"/>
      <c r="U45" s="232"/>
      <c r="V45" s="232"/>
      <c r="W45" s="232"/>
      <c r="X45" s="232"/>
      <c r="Y45" s="232"/>
      <c r="Z45" s="232"/>
      <c r="AA45" s="232">
        <v>100</v>
      </c>
      <c r="AB45" s="232"/>
      <c r="AC45" s="232"/>
      <c r="AD45" s="232"/>
      <c r="AE45" s="232"/>
      <c r="AF45" s="705">
        <f t="shared" si="1"/>
        <v>410</v>
      </c>
    </row>
    <row r="46" spans="1:32" s="109" customFormat="1">
      <c r="A46" s="699">
        <v>44</v>
      </c>
      <c r="B46" s="700" t="s">
        <v>1465</v>
      </c>
      <c r="C46" s="701" t="s">
        <v>582</v>
      </c>
      <c r="D46" s="701" t="s">
        <v>514</v>
      </c>
      <c r="E46" s="701">
        <v>300</v>
      </c>
      <c r="F46" s="231"/>
      <c r="G46" s="231"/>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705">
        <f t="shared" si="1"/>
        <v>0</v>
      </c>
    </row>
    <row r="47" spans="1:32" s="109" customFormat="1">
      <c r="A47" s="699">
        <v>45</v>
      </c>
      <c r="B47" s="700" t="s">
        <v>1466</v>
      </c>
      <c r="C47" s="701" t="s">
        <v>582</v>
      </c>
      <c r="D47" s="701" t="s">
        <v>514</v>
      </c>
      <c r="E47" s="701" t="s">
        <v>83</v>
      </c>
      <c r="F47" s="231"/>
      <c r="G47" s="231"/>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705" t="s">
        <v>83</v>
      </c>
    </row>
    <row r="48" spans="1:32" s="109" customFormat="1">
      <c r="A48" s="699">
        <v>46</v>
      </c>
      <c r="B48" s="700" t="s">
        <v>1467</v>
      </c>
      <c r="C48" s="701" t="s">
        <v>582</v>
      </c>
      <c r="D48" s="701" t="s">
        <v>514</v>
      </c>
      <c r="E48" s="701">
        <v>300</v>
      </c>
      <c r="F48" s="231"/>
      <c r="G48" s="231"/>
      <c r="H48" s="232"/>
      <c r="I48" s="232"/>
      <c r="J48" s="232"/>
      <c r="K48" s="232"/>
      <c r="L48" s="232"/>
      <c r="M48" s="232"/>
      <c r="N48" s="232"/>
      <c r="O48" s="232"/>
      <c r="P48" s="232"/>
      <c r="Q48" s="232"/>
      <c r="R48" s="232"/>
      <c r="S48" s="232"/>
      <c r="T48" s="232"/>
      <c r="U48" s="232"/>
      <c r="V48" s="232"/>
      <c r="W48" s="232">
        <v>20</v>
      </c>
      <c r="X48" s="232"/>
      <c r="Y48" s="232"/>
      <c r="Z48" s="232"/>
      <c r="AA48" s="232"/>
      <c r="AB48" s="232"/>
      <c r="AC48" s="232"/>
      <c r="AD48" s="232">
        <v>6.67</v>
      </c>
      <c r="AE48" s="232"/>
      <c r="AF48" s="705">
        <f t="shared" si="1"/>
        <v>26.67</v>
      </c>
    </row>
    <row r="49" spans="1:32" s="109" customFormat="1">
      <c r="A49" s="699">
        <v>47</v>
      </c>
      <c r="B49" s="700" t="s">
        <v>1468</v>
      </c>
      <c r="C49" s="701" t="s">
        <v>582</v>
      </c>
      <c r="D49" s="701" t="s">
        <v>514</v>
      </c>
      <c r="E49" s="701">
        <v>300</v>
      </c>
      <c r="F49" s="231"/>
      <c r="G49" s="231"/>
      <c r="H49" s="232"/>
      <c r="I49" s="232"/>
      <c r="J49" s="232"/>
      <c r="K49" s="232"/>
      <c r="L49" s="232"/>
      <c r="M49" s="232"/>
      <c r="N49" s="232">
        <v>300</v>
      </c>
      <c r="O49" s="232"/>
      <c r="P49" s="232"/>
      <c r="Q49" s="232">
        <v>108.75</v>
      </c>
      <c r="R49" s="232"/>
      <c r="S49" s="232"/>
      <c r="T49" s="232"/>
      <c r="U49" s="232"/>
      <c r="V49" s="232"/>
      <c r="W49" s="232">
        <v>10</v>
      </c>
      <c r="X49" s="232"/>
      <c r="Y49" s="232"/>
      <c r="Z49" s="232"/>
      <c r="AA49" s="232"/>
      <c r="AB49" s="232"/>
      <c r="AC49" s="232"/>
      <c r="AD49" s="232">
        <v>6.67</v>
      </c>
      <c r="AE49" s="232"/>
      <c r="AF49" s="705">
        <f t="shared" si="1"/>
        <v>425.42</v>
      </c>
    </row>
    <row r="50" spans="1:32" s="109" customFormat="1">
      <c r="A50" s="699">
        <v>48</v>
      </c>
      <c r="B50" s="700" t="s">
        <v>1469</v>
      </c>
      <c r="C50" s="701" t="s">
        <v>582</v>
      </c>
      <c r="D50" s="701" t="s">
        <v>514</v>
      </c>
      <c r="E50" s="701">
        <v>300</v>
      </c>
      <c r="F50" s="231">
        <v>1000</v>
      </c>
      <c r="G50" s="231"/>
      <c r="H50" s="232"/>
      <c r="I50" s="232">
        <v>17.5</v>
      </c>
      <c r="J50" s="232">
        <v>30</v>
      </c>
      <c r="K50" s="232"/>
      <c r="L50" s="232"/>
      <c r="M50" s="232"/>
      <c r="N50" s="232"/>
      <c r="O50" s="232"/>
      <c r="P50" s="232"/>
      <c r="Q50" s="232">
        <v>140.5</v>
      </c>
      <c r="R50" s="232"/>
      <c r="S50" s="232"/>
      <c r="T50" s="232"/>
      <c r="U50" s="232"/>
      <c r="V50" s="232"/>
      <c r="W50" s="232">
        <v>150</v>
      </c>
      <c r="X50" s="232"/>
      <c r="Y50" s="232"/>
      <c r="Z50" s="232"/>
      <c r="AA50" s="232">
        <v>50</v>
      </c>
      <c r="AB50" s="232"/>
      <c r="AC50" s="232"/>
      <c r="AD50" s="232"/>
      <c r="AE50" s="232"/>
      <c r="AF50" s="705">
        <f t="shared" si="1"/>
        <v>1388</v>
      </c>
    </row>
    <row r="51" spans="1:32" s="109" customFormat="1">
      <c r="A51" s="699">
        <v>49</v>
      </c>
      <c r="B51" s="700" t="s">
        <v>1470</v>
      </c>
      <c r="C51" s="701" t="s">
        <v>582</v>
      </c>
      <c r="D51" s="701" t="s">
        <v>3664</v>
      </c>
      <c r="E51" s="701">
        <v>250</v>
      </c>
      <c r="F51" s="231"/>
      <c r="G51" s="231"/>
      <c r="H51" s="232"/>
      <c r="I51" s="232"/>
      <c r="J51" s="232"/>
      <c r="K51" s="232"/>
      <c r="L51" s="232"/>
      <c r="M51" s="232"/>
      <c r="N51" s="232"/>
      <c r="O51" s="232"/>
      <c r="P51" s="232"/>
      <c r="Q51" s="232"/>
      <c r="R51" s="232"/>
      <c r="S51" s="232"/>
      <c r="T51" s="232"/>
      <c r="U51" s="232"/>
      <c r="V51" s="232"/>
      <c r="W51" s="232">
        <v>10</v>
      </c>
      <c r="X51" s="232"/>
      <c r="Y51" s="232">
        <v>11.11</v>
      </c>
      <c r="Z51" s="232"/>
      <c r="AA51" s="232"/>
      <c r="AB51" s="232"/>
      <c r="AC51" s="232"/>
      <c r="AD51" s="232">
        <v>30</v>
      </c>
      <c r="AE51" s="232"/>
      <c r="AF51" s="705">
        <f t="shared" si="1"/>
        <v>51.11</v>
      </c>
    </row>
    <row r="52" spans="1:32" s="109" customFormat="1">
      <c r="A52" s="699">
        <v>50</v>
      </c>
      <c r="B52" s="700" t="s">
        <v>1471</v>
      </c>
      <c r="C52" s="701" t="s">
        <v>582</v>
      </c>
      <c r="D52" s="701" t="s">
        <v>3664</v>
      </c>
      <c r="E52" s="701">
        <v>250</v>
      </c>
      <c r="F52" s="231"/>
      <c r="G52" s="231"/>
      <c r="H52" s="232"/>
      <c r="I52" s="232"/>
      <c r="J52" s="232">
        <v>90</v>
      </c>
      <c r="K52" s="232"/>
      <c r="L52" s="232"/>
      <c r="M52" s="232"/>
      <c r="N52" s="232"/>
      <c r="O52" s="232"/>
      <c r="P52" s="232"/>
      <c r="Q52" s="232"/>
      <c r="R52" s="232"/>
      <c r="S52" s="232"/>
      <c r="T52" s="232"/>
      <c r="U52" s="232"/>
      <c r="V52" s="232"/>
      <c r="W52" s="232"/>
      <c r="X52" s="232"/>
      <c r="Y52" s="232"/>
      <c r="Z52" s="232"/>
      <c r="AA52" s="232"/>
      <c r="AB52" s="232"/>
      <c r="AC52" s="232"/>
      <c r="AD52" s="232"/>
      <c r="AE52" s="232"/>
      <c r="AF52" s="705">
        <f t="shared" si="1"/>
        <v>90</v>
      </c>
    </row>
    <row r="53" spans="1:32" s="109" customFormat="1">
      <c r="A53" s="699">
        <v>51</v>
      </c>
      <c r="B53" s="700" t="s">
        <v>1472</v>
      </c>
      <c r="C53" s="701" t="s">
        <v>582</v>
      </c>
      <c r="D53" s="701" t="s">
        <v>3664</v>
      </c>
      <c r="E53" s="701">
        <v>250</v>
      </c>
      <c r="F53" s="231"/>
      <c r="G53" s="231"/>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232"/>
      <c r="AF53" s="705">
        <f t="shared" si="1"/>
        <v>0</v>
      </c>
    </row>
    <row r="54" spans="1:32" s="109" customFormat="1">
      <c r="A54" s="699">
        <v>52</v>
      </c>
      <c r="B54" s="700" t="s">
        <v>1473</v>
      </c>
      <c r="C54" s="701" t="s">
        <v>582</v>
      </c>
      <c r="D54" s="701" t="s">
        <v>3664</v>
      </c>
      <c r="E54" s="701">
        <v>250</v>
      </c>
      <c r="F54" s="231"/>
      <c r="G54" s="231"/>
      <c r="H54" s="232"/>
      <c r="I54" s="232"/>
      <c r="J54" s="232"/>
      <c r="K54" s="232"/>
      <c r="L54" s="232"/>
      <c r="M54" s="232"/>
      <c r="N54" s="232"/>
      <c r="O54" s="232"/>
      <c r="P54" s="232"/>
      <c r="Q54" s="232"/>
      <c r="R54" s="232"/>
      <c r="S54" s="232"/>
      <c r="T54" s="232"/>
      <c r="U54" s="232"/>
      <c r="V54" s="232"/>
      <c r="W54" s="232"/>
      <c r="X54" s="232"/>
      <c r="Y54" s="232"/>
      <c r="Z54" s="232"/>
      <c r="AA54" s="232"/>
      <c r="AB54" s="232"/>
      <c r="AC54" s="232"/>
      <c r="AD54" s="232"/>
      <c r="AE54" s="232"/>
      <c r="AF54" s="705">
        <f t="shared" si="1"/>
        <v>0</v>
      </c>
    </row>
    <row r="55" spans="1:32" s="109" customFormat="1">
      <c r="A55" s="699">
        <v>53</v>
      </c>
      <c r="B55" s="700" t="s">
        <v>1474</v>
      </c>
      <c r="C55" s="701" t="s">
        <v>582</v>
      </c>
      <c r="D55" s="701" t="s">
        <v>3664</v>
      </c>
      <c r="E55" s="701">
        <v>250</v>
      </c>
      <c r="F55" s="231"/>
      <c r="G55" s="231"/>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232"/>
      <c r="AF55" s="705" t="s">
        <v>83</v>
      </c>
    </row>
    <row r="56" spans="1:32" s="109" customFormat="1">
      <c r="A56" s="699">
        <v>54</v>
      </c>
      <c r="B56" s="700" t="s">
        <v>1475</v>
      </c>
      <c r="C56" s="701" t="s">
        <v>582</v>
      </c>
      <c r="D56" s="701" t="s">
        <v>3664</v>
      </c>
      <c r="E56" s="701">
        <v>250</v>
      </c>
      <c r="F56" s="231"/>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705">
        <f t="shared" si="1"/>
        <v>0</v>
      </c>
    </row>
    <row r="57" spans="1:32" s="109" customFormat="1">
      <c r="A57" s="699">
        <v>55</v>
      </c>
      <c r="B57" s="700" t="s">
        <v>1476</v>
      </c>
      <c r="C57" s="701" t="s">
        <v>582</v>
      </c>
      <c r="D57" s="701" t="s">
        <v>3664</v>
      </c>
      <c r="E57" s="701">
        <v>250</v>
      </c>
      <c r="F57" s="231"/>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705">
        <f t="shared" si="1"/>
        <v>0</v>
      </c>
    </row>
    <row r="58" spans="1:32" s="109" customFormat="1">
      <c r="A58" s="699">
        <v>56</v>
      </c>
      <c r="B58" s="700" t="s">
        <v>1477</v>
      </c>
      <c r="C58" s="701" t="s">
        <v>582</v>
      </c>
      <c r="D58" s="701" t="s">
        <v>3664</v>
      </c>
      <c r="E58" s="701">
        <v>250</v>
      </c>
      <c r="F58" s="231"/>
      <c r="G58" s="231"/>
      <c r="H58" s="232"/>
      <c r="I58" s="232"/>
      <c r="J58" s="232"/>
      <c r="K58" s="232"/>
      <c r="L58" s="232"/>
      <c r="M58" s="232"/>
      <c r="N58" s="232"/>
      <c r="O58" s="232"/>
      <c r="P58" s="232"/>
      <c r="Q58" s="232">
        <v>18.75</v>
      </c>
      <c r="R58" s="232"/>
      <c r="S58" s="232"/>
      <c r="T58" s="232"/>
      <c r="U58" s="232"/>
      <c r="V58" s="232">
        <v>300</v>
      </c>
      <c r="W58" s="232">
        <v>30</v>
      </c>
      <c r="X58" s="232"/>
      <c r="Y58" s="232">
        <v>20</v>
      </c>
      <c r="Z58" s="232"/>
      <c r="AA58" s="232"/>
      <c r="AB58" s="232"/>
      <c r="AC58" s="232"/>
      <c r="AD58" s="232">
        <v>6.67</v>
      </c>
      <c r="AE58" s="232"/>
      <c r="AF58" s="705">
        <f t="shared" si="1"/>
        <v>375.42</v>
      </c>
    </row>
    <row r="59" spans="1:32" s="109" customFormat="1">
      <c r="A59" s="699">
        <v>57</v>
      </c>
      <c r="B59" s="700" t="s">
        <v>1478</v>
      </c>
      <c r="C59" s="701" t="s">
        <v>582</v>
      </c>
      <c r="D59" s="701" t="s">
        <v>3664</v>
      </c>
      <c r="E59" s="701">
        <v>250</v>
      </c>
      <c r="F59" s="231"/>
      <c r="G59" s="231"/>
      <c r="H59" s="232"/>
      <c r="I59" s="232"/>
      <c r="J59" s="232"/>
      <c r="K59" s="232"/>
      <c r="L59" s="232"/>
      <c r="M59" s="232"/>
      <c r="N59" s="232"/>
      <c r="O59" s="232">
        <v>300</v>
      </c>
      <c r="P59" s="232"/>
      <c r="Q59" s="232">
        <v>5</v>
      </c>
      <c r="R59" s="232"/>
      <c r="S59" s="232"/>
      <c r="T59" s="232"/>
      <c r="U59" s="232"/>
      <c r="V59" s="232"/>
      <c r="W59" s="232"/>
      <c r="X59" s="232"/>
      <c r="Y59" s="232"/>
      <c r="Z59" s="232"/>
      <c r="AA59" s="232"/>
      <c r="AB59" s="232"/>
      <c r="AC59" s="232"/>
      <c r="AD59" s="232"/>
      <c r="AE59" s="232"/>
      <c r="AF59" s="705">
        <f t="shared" si="1"/>
        <v>305</v>
      </c>
    </row>
    <row r="60" spans="1:32" s="109" customFormat="1">
      <c r="A60" s="699">
        <v>58</v>
      </c>
      <c r="B60" s="700" t="s">
        <v>1479</v>
      </c>
      <c r="C60" s="701" t="s">
        <v>582</v>
      </c>
      <c r="D60" s="701" t="s">
        <v>3664</v>
      </c>
      <c r="E60" s="701">
        <v>250</v>
      </c>
      <c r="F60" s="231"/>
      <c r="G60" s="231"/>
      <c r="H60" s="232"/>
      <c r="I60" s="232"/>
      <c r="J60" s="232">
        <v>60</v>
      </c>
      <c r="K60" s="232"/>
      <c r="L60" s="232"/>
      <c r="M60" s="232"/>
      <c r="N60" s="232"/>
      <c r="O60" s="232"/>
      <c r="P60" s="232"/>
      <c r="Q60" s="232"/>
      <c r="R60" s="232"/>
      <c r="S60" s="232"/>
      <c r="T60" s="232"/>
      <c r="U60" s="232"/>
      <c r="V60" s="232"/>
      <c r="W60" s="232"/>
      <c r="X60" s="232"/>
      <c r="Y60" s="232"/>
      <c r="Z60" s="232"/>
      <c r="AA60" s="232"/>
      <c r="AB60" s="232"/>
      <c r="AC60" s="232"/>
      <c r="AD60" s="232"/>
      <c r="AE60" s="232"/>
      <c r="AF60" s="705">
        <f t="shared" si="1"/>
        <v>60</v>
      </c>
    </row>
    <row r="61" spans="1:32" s="109" customFormat="1">
      <c r="A61" s="699">
        <v>59</v>
      </c>
      <c r="B61" s="700" t="s">
        <v>1480</v>
      </c>
      <c r="C61" s="701" t="s">
        <v>582</v>
      </c>
      <c r="D61" s="701" t="s">
        <v>3664</v>
      </c>
      <c r="E61" s="701">
        <v>250</v>
      </c>
      <c r="F61" s="231"/>
      <c r="G61" s="231"/>
      <c r="H61" s="232"/>
      <c r="I61" s="232"/>
      <c r="J61" s="232">
        <v>12</v>
      </c>
      <c r="K61" s="232"/>
      <c r="L61" s="232"/>
      <c r="M61" s="232"/>
      <c r="N61" s="232">
        <v>100</v>
      </c>
      <c r="O61" s="232"/>
      <c r="P61" s="232"/>
      <c r="Q61" s="232">
        <v>12.5</v>
      </c>
      <c r="R61" s="232"/>
      <c r="S61" s="232"/>
      <c r="T61" s="232"/>
      <c r="U61" s="232"/>
      <c r="V61" s="232"/>
      <c r="W61" s="232"/>
      <c r="X61" s="232"/>
      <c r="Y61" s="232">
        <v>20</v>
      </c>
      <c r="Z61" s="232"/>
      <c r="AA61" s="232">
        <v>30</v>
      </c>
      <c r="AB61" s="232"/>
      <c r="AC61" s="232"/>
      <c r="AD61" s="232"/>
      <c r="AE61" s="232"/>
      <c r="AF61" s="705">
        <f t="shared" si="1"/>
        <v>174.5</v>
      </c>
    </row>
    <row r="62" spans="1:32" s="109" customFormat="1">
      <c r="A62" s="699">
        <v>60</v>
      </c>
      <c r="B62" s="700" t="s">
        <v>1481</v>
      </c>
      <c r="C62" s="701" t="s">
        <v>582</v>
      </c>
      <c r="D62" s="701" t="s">
        <v>1482</v>
      </c>
      <c r="E62" s="701" t="s">
        <v>83</v>
      </c>
      <c r="F62" s="231"/>
      <c r="G62" s="231"/>
      <c r="H62" s="232"/>
      <c r="I62" s="232"/>
      <c r="J62" s="232"/>
      <c r="K62" s="232"/>
      <c r="L62" s="232"/>
      <c r="M62" s="232"/>
      <c r="N62" s="232"/>
      <c r="O62" s="232"/>
      <c r="P62" s="232"/>
      <c r="Q62" s="232"/>
      <c r="R62" s="232"/>
      <c r="S62" s="232"/>
      <c r="T62" s="232"/>
      <c r="U62" s="232"/>
      <c r="V62" s="232"/>
      <c r="W62" s="232"/>
      <c r="X62" s="232"/>
      <c r="Y62" s="232"/>
      <c r="Z62" s="232"/>
      <c r="AA62" s="232"/>
      <c r="AB62" s="232"/>
      <c r="AC62" s="232"/>
      <c r="AD62" s="232"/>
      <c r="AE62" s="232"/>
      <c r="AF62" s="705" t="s">
        <v>83</v>
      </c>
    </row>
    <row r="63" spans="1:32" s="109" customFormat="1">
      <c r="A63" s="699">
        <v>61</v>
      </c>
      <c r="B63" s="700" t="s">
        <v>1483</v>
      </c>
      <c r="C63" s="701" t="s">
        <v>582</v>
      </c>
      <c r="D63" s="701" t="s">
        <v>1482</v>
      </c>
      <c r="E63" s="701">
        <v>200</v>
      </c>
      <c r="F63" s="231"/>
      <c r="G63" s="231"/>
      <c r="H63" s="232"/>
      <c r="I63" s="232"/>
      <c r="J63" s="232"/>
      <c r="K63" s="232"/>
      <c r="L63" s="232"/>
      <c r="M63" s="232"/>
      <c r="N63" s="232">
        <v>300</v>
      </c>
      <c r="O63" s="232"/>
      <c r="P63" s="232"/>
      <c r="Q63" s="232"/>
      <c r="R63" s="232"/>
      <c r="S63" s="232"/>
      <c r="T63" s="232"/>
      <c r="U63" s="232"/>
      <c r="V63" s="232"/>
      <c r="W63" s="232"/>
      <c r="X63" s="232"/>
      <c r="Y63" s="232"/>
      <c r="Z63" s="232"/>
      <c r="AA63" s="232"/>
      <c r="AB63" s="232"/>
      <c r="AC63" s="232">
        <v>40</v>
      </c>
      <c r="AD63" s="232"/>
      <c r="AE63" s="232"/>
      <c r="AF63" s="705">
        <f t="shared" si="1"/>
        <v>340</v>
      </c>
    </row>
    <row r="64" spans="1:32" s="109" customFormat="1">
      <c r="A64" s="699">
        <v>62</v>
      </c>
      <c r="B64" s="700" t="s">
        <v>1484</v>
      </c>
      <c r="C64" s="701" t="s">
        <v>582</v>
      </c>
      <c r="D64" s="701" t="s">
        <v>1482</v>
      </c>
      <c r="E64" s="701">
        <v>200</v>
      </c>
      <c r="F64" s="231"/>
      <c r="G64" s="231"/>
      <c r="H64" s="232"/>
      <c r="I64" s="232"/>
      <c r="J64" s="232"/>
      <c r="K64" s="232"/>
      <c r="L64" s="232"/>
      <c r="M64" s="232"/>
      <c r="N64" s="232">
        <v>240</v>
      </c>
      <c r="O64" s="232">
        <v>216</v>
      </c>
      <c r="P64" s="232"/>
      <c r="Q64" s="232"/>
      <c r="R64" s="232"/>
      <c r="S64" s="232"/>
      <c r="T64" s="232"/>
      <c r="U64" s="232"/>
      <c r="V64" s="232"/>
      <c r="W64" s="232">
        <v>10</v>
      </c>
      <c r="X64" s="232">
        <v>50</v>
      </c>
      <c r="Y64" s="232">
        <v>20</v>
      </c>
      <c r="Z64" s="232"/>
      <c r="AA64" s="232"/>
      <c r="AB64" s="232"/>
      <c r="AC64" s="232"/>
      <c r="AD64" s="232">
        <v>5</v>
      </c>
      <c r="AE64" s="232"/>
      <c r="AF64" s="705">
        <f t="shared" si="1"/>
        <v>541</v>
      </c>
    </row>
    <row r="65" spans="1:32" s="109" customFormat="1">
      <c r="A65" s="699">
        <v>63</v>
      </c>
      <c r="B65" s="700" t="s">
        <v>1485</v>
      </c>
      <c r="C65" s="701" t="s">
        <v>582</v>
      </c>
      <c r="D65" s="701" t="s">
        <v>1482</v>
      </c>
      <c r="E65" s="701">
        <v>200</v>
      </c>
      <c r="F65" s="231"/>
      <c r="G65" s="231"/>
      <c r="H65" s="232"/>
      <c r="I65" s="232">
        <v>66.5</v>
      </c>
      <c r="J65" s="232">
        <v>12</v>
      </c>
      <c r="K65" s="232"/>
      <c r="L65" s="232"/>
      <c r="M65" s="232"/>
      <c r="N65" s="232">
        <v>100</v>
      </c>
      <c r="O65" s="232"/>
      <c r="P65" s="232"/>
      <c r="Q65" s="232">
        <v>12.5</v>
      </c>
      <c r="R65" s="232"/>
      <c r="S65" s="232"/>
      <c r="T65" s="232"/>
      <c r="U65" s="232"/>
      <c r="V65" s="232"/>
      <c r="W65" s="232"/>
      <c r="X65" s="232"/>
      <c r="Y65" s="232">
        <v>20</v>
      </c>
      <c r="Z65" s="232"/>
      <c r="AA65" s="232">
        <v>30</v>
      </c>
      <c r="AB65" s="232"/>
      <c r="AC65" s="232"/>
      <c r="AD65" s="232"/>
      <c r="AE65" s="232"/>
      <c r="AF65" s="705">
        <f t="shared" si="1"/>
        <v>241</v>
      </c>
    </row>
    <row r="66" spans="1:32" s="109" customFormat="1">
      <c r="A66" s="699">
        <v>64</v>
      </c>
      <c r="B66" s="700" t="s">
        <v>1486</v>
      </c>
      <c r="C66" s="701" t="s">
        <v>582</v>
      </c>
      <c r="D66" s="701" t="s">
        <v>1482</v>
      </c>
      <c r="E66" s="701">
        <v>200</v>
      </c>
      <c r="F66" s="231"/>
      <c r="G66" s="231"/>
      <c r="H66" s="232"/>
      <c r="I66" s="232"/>
      <c r="J66" s="232"/>
      <c r="K66" s="232"/>
      <c r="L66" s="232"/>
      <c r="M66" s="232"/>
      <c r="N66" s="232"/>
      <c r="O66" s="232"/>
      <c r="P66" s="232"/>
      <c r="Q66" s="232"/>
      <c r="R66" s="232"/>
      <c r="S66" s="232"/>
      <c r="T66" s="232"/>
      <c r="U66" s="232"/>
      <c r="V66" s="232">
        <v>400</v>
      </c>
      <c r="W66" s="232">
        <v>60</v>
      </c>
      <c r="X66" s="232">
        <v>50</v>
      </c>
      <c r="Y66" s="232">
        <v>70</v>
      </c>
      <c r="Z66" s="232"/>
      <c r="AA66" s="232">
        <v>520</v>
      </c>
      <c r="AB66" s="232"/>
      <c r="AC66" s="232"/>
      <c r="AD66" s="232"/>
      <c r="AE66" s="232"/>
      <c r="AF66" s="705">
        <f t="shared" si="1"/>
        <v>1100</v>
      </c>
    </row>
    <row r="67" spans="1:32" s="109" customFormat="1">
      <c r="A67" s="699">
        <v>65</v>
      </c>
      <c r="B67" s="700" t="s">
        <v>1900</v>
      </c>
      <c r="C67" s="701" t="s">
        <v>843</v>
      </c>
      <c r="D67" s="701" t="s">
        <v>371</v>
      </c>
      <c r="E67" s="701">
        <v>350</v>
      </c>
      <c r="F67" s="231"/>
      <c r="G67" s="231"/>
      <c r="H67" s="232"/>
      <c r="I67" s="232"/>
      <c r="J67" s="232">
        <v>30</v>
      </c>
      <c r="K67" s="232"/>
      <c r="L67" s="232"/>
      <c r="M67" s="232"/>
      <c r="N67" s="232">
        <v>300</v>
      </c>
      <c r="O67" s="232"/>
      <c r="P67" s="232"/>
      <c r="Q67" s="232"/>
      <c r="R67" s="232"/>
      <c r="S67" s="232"/>
      <c r="T67" s="232"/>
      <c r="U67" s="232"/>
      <c r="V67" s="232"/>
      <c r="W67" s="232"/>
      <c r="X67" s="232"/>
      <c r="Y67" s="232"/>
      <c r="Z67" s="232"/>
      <c r="AA67" s="232"/>
      <c r="AB67" s="232"/>
      <c r="AC67" s="232"/>
      <c r="AD67" s="232"/>
      <c r="AE67" s="232"/>
      <c r="AF67" s="705">
        <f>SUM(F67:AE67)</f>
        <v>330</v>
      </c>
    </row>
    <row r="68" spans="1:32" s="109" customFormat="1">
      <c r="A68" s="699">
        <v>66</v>
      </c>
      <c r="B68" s="700" t="s">
        <v>1901</v>
      </c>
      <c r="C68" s="701" t="s">
        <v>843</v>
      </c>
      <c r="D68" s="701" t="s">
        <v>371</v>
      </c>
      <c r="E68" s="701">
        <v>350</v>
      </c>
      <c r="F68" s="231">
        <v>833</v>
      </c>
      <c r="G68" s="231"/>
      <c r="H68" s="231"/>
      <c r="I68" s="231"/>
      <c r="J68" s="231"/>
      <c r="K68" s="231"/>
      <c r="L68" s="231"/>
      <c r="M68" s="231"/>
      <c r="N68" s="231"/>
      <c r="O68" s="231"/>
      <c r="P68" s="231"/>
      <c r="Q68" s="231">
        <v>12.5</v>
      </c>
      <c r="R68" s="231"/>
      <c r="S68" s="231"/>
      <c r="T68" s="231"/>
      <c r="U68" s="231"/>
      <c r="V68" s="231"/>
      <c r="W68" s="231">
        <v>50</v>
      </c>
      <c r="X68" s="231"/>
      <c r="Y68" s="231"/>
      <c r="Z68" s="231"/>
      <c r="AA68" s="231"/>
      <c r="AB68" s="231"/>
      <c r="AC68" s="231"/>
      <c r="AD68" s="231"/>
      <c r="AE68" s="231">
        <v>200</v>
      </c>
      <c r="AF68" s="705">
        <f t="shared" ref="AF68:AF106" si="2">SUM(F68:AE68)</f>
        <v>1095.5</v>
      </c>
    </row>
    <row r="69" spans="1:32" s="109" customFormat="1">
      <c r="A69" s="699">
        <v>67</v>
      </c>
      <c r="B69" s="700" t="s">
        <v>1902</v>
      </c>
      <c r="C69" s="701" t="s">
        <v>843</v>
      </c>
      <c r="D69" s="701" t="s">
        <v>371</v>
      </c>
      <c r="E69" s="701">
        <v>350</v>
      </c>
      <c r="F69" s="231"/>
      <c r="G69" s="231"/>
      <c r="H69" s="231"/>
      <c r="I69" s="703">
        <v>31.5</v>
      </c>
      <c r="J69" s="703">
        <v>30</v>
      </c>
      <c r="K69" s="231"/>
      <c r="L69" s="231"/>
      <c r="M69" s="231"/>
      <c r="N69" s="703">
        <v>300</v>
      </c>
      <c r="O69" s="231"/>
      <c r="P69" s="231"/>
      <c r="Q69" s="231"/>
      <c r="R69" s="231"/>
      <c r="S69" s="231"/>
      <c r="T69" s="231"/>
      <c r="U69" s="231"/>
      <c r="V69" s="231"/>
      <c r="W69" s="231"/>
      <c r="X69" s="231"/>
      <c r="Y69" s="703">
        <v>20</v>
      </c>
      <c r="Z69" s="231"/>
      <c r="AA69" s="231"/>
      <c r="AB69" s="231"/>
      <c r="AC69" s="231"/>
      <c r="AD69" s="231"/>
      <c r="AE69" s="231"/>
      <c r="AF69" s="705">
        <f t="shared" si="2"/>
        <v>381.5</v>
      </c>
    </row>
    <row r="70" spans="1:32" s="109" customFormat="1">
      <c r="A70" s="699">
        <v>68</v>
      </c>
      <c r="B70" s="700" t="s">
        <v>1903</v>
      </c>
      <c r="C70" s="701" t="s">
        <v>843</v>
      </c>
      <c r="D70" s="701" t="s">
        <v>1454</v>
      </c>
      <c r="E70" s="701">
        <v>500</v>
      </c>
      <c r="F70" s="231"/>
      <c r="G70" s="231"/>
      <c r="H70" s="231"/>
      <c r="I70" s="231">
        <v>35</v>
      </c>
      <c r="J70" s="231">
        <v>60</v>
      </c>
      <c r="K70" s="231"/>
      <c r="L70" s="231">
        <v>375</v>
      </c>
      <c r="M70" s="231"/>
      <c r="N70" s="231"/>
      <c r="O70" s="231"/>
      <c r="P70" s="231"/>
      <c r="Q70" s="231"/>
      <c r="R70" s="231"/>
      <c r="S70" s="231"/>
      <c r="T70" s="231"/>
      <c r="U70" s="231"/>
      <c r="V70" s="231">
        <v>200</v>
      </c>
      <c r="W70" s="231">
        <v>150</v>
      </c>
      <c r="X70" s="231">
        <v>50</v>
      </c>
      <c r="Y70" s="231"/>
      <c r="Z70" s="231"/>
      <c r="AA70" s="231"/>
      <c r="AB70" s="231"/>
      <c r="AC70" s="231"/>
      <c r="AD70" s="231"/>
      <c r="AE70" s="231"/>
      <c r="AF70" s="705">
        <f t="shared" si="2"/>
        <v>870</v>
      </c>
    </row>
    <row r="71" spans="1:32" s="109" customFormat="1">
      <c r="A71" s="699">
        <v>69</v>
      </c>
      <c r="B71" s="700" t="s">
        <v>1904</v>
      </c>
      <c r="C71" s="701" t="s">
        <v>843</v>
      </c>
      <c r="D71" s="701" t="s">
        <v>371</v>
      </c>
      <c r="E71" s="701">
        <v>350</v>
      </c>
      <c r="F71" s="231">
        <v>500</v>
      </c>
      <c r="G71" s="231">
        <v>100</v>
      </c>
      <c r="H71" s="231"/>
      <c r="I71" s="231"/>
      <c r="J71" s="231">
        <v>30</v>
      </c>
      <c r="K71" s="231"/>
      <c r="L71" s="231"/>
      <c r="M71" s="231"/>
      <c r="N71" s="231"/>
      <c r="O71" s="231"/>
      <c r="P71" s="231"/>
      <c r="Q71" s="231">
        <v>27.5</v>
      </c>
      <c r="R71" s="231"/>
      <c r="S71" s="231"/>
      <c r="T71" s="231"/>
      <c r="U71" s="231"/>
      <c r="V71" s="231"/>
      <c r="W71" s="231"/>
      <c r="X71" s="231"/>
      <c r="Y71" s="231"/>
      <c r="Z71" s="231"/>
      <c r="AA71" s="231"/>
      <c r="AB71" s="231"/>
      <c r="AC71" s="231"/>
      <c r="AD71" s="231"/>
      <c r="AE71" s="231"/>
      <c r="AF71" s="705">
        <f t="shared" si="2"/>
        <v>657.5</v>
      </c>
    </row>
    <row r="72" spans="1:32" s="109" customFormat="1">
      <c r="A72" s="699">
        <v>70</v>
      </c>
      <c r="B72" s="700" t="s">
        <v>1905</v>
      </c>
      <c r="C72" s="701" t="s">
        <v>843</v>
      </c>
      <c r="D72" s="701" t="s">
        <v>3664</v>
      </c>
      <c r="E72" s="701">
        <v>250</v>
      </c>
      <c r="F72" s="231"/>
      <c r="G72" s="231"/>
      <c r="H72" s="231"/>
      <c r="I72" s="231"/>
      <c r="J72" s="231"/>
      <c r="K72" s="231"/>
      <c r="L72" s="231"/>
      <c r="M72" s="231"/>
      <c r="N72" s="231">
        <v>300</v>
      </c>
      <c r="O72" s="231"/>
      <c r="P72" s="231"/>
      <c r="Q72" s="231">
        <v>15</v>
      </c>
      <c r="R72" s="231"/>
      <c r="S72" s="231"/>
      <c r="T72" s="231"/>
      <c r="U72" s="231"/>
      <c r="V72" s="231"/>
      <c r="W72" s="231"/>
      <c r="X72" s="231"/>
      <c r="Y72" s="231"/>
      <c r="Z72" s="231"/>
      <c r="AA72" s="231"/>
      <c r="AB72" s="231"/>
      <c r="AC72" s="231"/>
      <c r="AD72" s="231"/>
      <c r="AE72" s="231"/>
      <c r="AF72" s="705">
        <f t="shared" si="2"/>
        <v>315</v>
      </c>
    </row>
    <row r="73" spans="1:32" s="109" customFormat="1">
      <c r="A73" s="699">
        <v>71</v>
      </c>
      <c r="B73" s="700" t="s">
        <v>1906</v>
      </c>
      <c r="C73" s="701" t="s">
        <v>843</v>
      </c>
      <c r="D73" s="701" t="s">
        <v>371</v>
      </c>
      <c r="E73" s="701">
        <v>350</v>
      </c>
      <c r="F73" s="231"/>
      <c r="G73" s="231"/>
      <c r="H73" s="231"/>
      <c r="I73" s="231">
        <v>70</v>
      </c>
      <c r="J73" s="231">
        <v>40</v>
      </c>
      <c r="K73" s="231"/>
      <c r="L73" s="231"/>
      <c r="M73" s="231"/>
      <c r="N73" s="231"/>
      <c r="O73" s="231"/>
      <c r="P73" s="231"/>
      <c r="Q73" s="231">
        <v>82.5</v>
      </c>
      <c r="R73" s="231"/>
      <c r="S73" s="231"/>
      <c r="T73" s="231"/>
      <c r="U73" s="231"/>
      <c r="V73" s="231"/>
      <c r="W73" s="231">
        <v>110</v>
      </c>
      <c r="X73" s="231"/>
      <c r="Y73" s="231"/>
      <c r="Z73" s="231"/>
      <c r="AA73" s="231">
        <v>250</v>
      </c>
      <c r="AB73" s="231"/>
      <c r="AC73" s="231"/>
      <c r="AD73" s="231"/>
      <c r="AE73" s="231"/>
      <c r="AF73" s="705">
        <f t="shared" si="2"/>
        <v>552.5</v>
      </c>
    </row>
    <row r="74" spans="1:32" s="109" customFormat="1">
      <c r="A74" s="699">
        <v>72</v>
      </c>
      <c r="B74" s="700" t="s">
        <v>1907</v>
      </c>
      <c r="C74" s="701" t="s">
        <v>843</v>
      </c>
      <c r="D74" s="701" t="s">
        <v>1454</v>
      </c>
      <c r="E74" s="701">
        <v>500</v>
      </c>
      <c r="F74" s="231"/>
      <c r="G74" s="231">
        <v>310</v>
      </c>
      <c r="H74" s="231"/>
      <c r="I74" s="231">
        <v>193.66</v>
      </c>
      <c r="J74" s="231">
        <v>80</v>
      </c>
      <c r="K74" s="231"/>
      <c r="L74" s="231"/>
      <c r="M74" s="231">
        <v>300</v>
      </c>
      <c r="N74" s="231"/>
      <c r="O74" s="231"/>
      <c r="P74" s="231"/>
      <c r="Q74" s="231">
        <v>288.5</v>
      </c>
      <c r="R74" s="231"/>
      <c r="S74" s="231"/>
      <c r="T74" s="231"/>
      <c r="U74" s="231"/>
      <c r="V74" s="231">
        <v>400</v>
      </c>
      <c r="W74" s="231">
        <v>400</v>
      </c>
      <c r="X74" s="231"/>
      <c r="Y74" s="231"/>
      <c r="Z74" s="231"/>
      <c r="AA74" s="231"/>
      <c r="AB74" s="231"/>
      <c r="AC74" s="231"/>
      <c r="AD74" s="231">
        <v>40</v>
      </c>
      <c r="AE74" s="231"/>
      <c r="AF74" s="705">
        <f t="shared" si="2"/>
        <v>2012.1599999999999</v>
      </c>
    </row>
    <row r="75" spans="1:32" s="109" customFormat="1">
      <c r="A75" s="699">
        <v>73</v>
      </c>
      <c r="B75" s="700" t="s">
        <v>1908</v>
      </c>
      <c r="C75" s="701" t="s">
        <v>843</v>
      </c>
      <c r="D75" s="701" t="s">
        <v>1454</v>
      </c>
      <c r="E75" s="701">
        <v>300</v>
      </c>
      <c r="F75" s="231"/>
      <c r="G75" s="231"/>
      <c r="H75" s="231"/>
      <c r="I75" s="231"/>
      <c r="J75" s="231">
        <v>105</v>
      </c>
      <c r="K75" s="231"/>
      <c r="L75" s="231"/>
      <c r="M75" s="231"/>
      <c r="N75" s="231"/>
      <c r="O75" s="231"/>
      <c r="P75" s="231"/>
      <c r="Q75" s="231"/>
      <c r="R75" s="231"/>
      <c r="S75" s="231"/>
      <c r="T75" s="231"/>
      <c r="U75" s="231"/>
      <c r="V75" s="231"/>
      <c r="W75" s="231">
        <v>10</v>
      </c>
      <c r="X75" s="231"/>
      <c r="Y75" s="231"/>
      <c r="Z75" s="231"/>
      <c r="AA75" s="231"/>
      <c r="AB75" s="231"/>
      <c r="AC75" s="231"/>
      <c r="AD75" s="231"/>
      <c r="AE75" s="231">
        <v>200</v>
      </c>
      <c r="AF75" s="705">
        <f t="shared" si="2"/>
        <v>315</v>
      </c>
    </row>
    <row r="76" spans="1:32" s="109" customFormat="1">
      <c r="A76" s="699">
        <v>74</v>
      </c>
      <c r="B76" s="700" t="s">
        <v>1909</v>
      </c>
      <c r="C76" s="701" t="s">
        <v>843</v>
      </c>
      <c r="D76" s="701" t="s">
        <v>3664</v>
      </c>
      <c r="E76" s="701">
        <v>250</v>
      </c>
      <c r="F76" s="231"/>
      <c r="G76" s="231"/>
      <c r="H76" s="231"/>
      <c r="I76" s="231"/>
      <c r="J76" s="231">
        <v>20</v>
      </c>
      <c r="K76" s="231"/>
      <c r="L76" s="231"/>
      <c r="M76" s="231"/>
      <c r="N76" s="231">
        <v>300</v>
      </c>
      <c r="O76" s="231"/>
      <c r="P76" s="231"/>
      <c r="Q76" s="231"/>
      <c r="R76" s="231"/>
      <c r="S76" s="231"/>
      <c r="T76" s="231"/>
      <c r="U76" s="231"/>
      <c r="V76" s="231"/>
      <c r="W76" s="231"/>
      <c r="X76" s="231"/>
      <c r="Y76" s="231"/>
      <c r="Z76" s="231"/>
      <c r="AA76" s="231"/>
      <c r="AB76" s="231"/>
      <c r="AC76" s="231"/>
      <c r="AD76" s="231"/>
      <c r="AE76" s="231"/>
      <c r="AF76" s="705">
        <f t="shared" si="2"/>
        <v>320</v>
      </c>
    </row>
    <row r="77" spans="1:32" s="109" customFormat="1">
      <c r="A77" s="699">
        <v>75</v>
      </c>
      <c r="B77" s="700" t="s">
        <v>1910</v>
      </c>
      <c r="C77" s="701" t="s">
        <v>843</v>
      </c>
      <c r="D77" s="701" t="s">
        <v>514</v>
      </c>
      <c r="E77" s="701">
        <v>300</v>
      </c>
      <c r="F77" s="231"/>
      <c r="G77" s="231"/>
      <c r="H77" s="231"/>
      <c r="I77" s="231">
        <v>31.5</v>
      </c>
      <c r="J77" s="231">
        <v>30</v>
      </c>
      <c r="K77" s="231"/>
      <c r="L77" s="231"/>
      <c r="M77" s="231"/>
      <c r="N77" s="231">
        <v>300</v>
      </c>
      <c r="O77" s="231"/>
      <c r="P77" s="231"/>
      <c r="Q77" s="231">
        <v>12.7</v>
      </c>
      <c r="R77" s="231"/>
      <c r="S77" s="231"/>
      <c r="T77" s="231"/>
      <c r="U77" s="231"/>
      <c r="V77" s="231"/>
      <c r="W77" s="231"/>
      <c r="X77" s="231"/>
      <c r="Y77" s="231"/>
      <c r="Z77" s="231"/>
      <c r="AA77" s="231"/>
      <c r="AB77" s="231"/>
      <c r="AC77" s="231"/>
      <c r="AD77" s="231"/>
      <c r="AE77" s="231"/>
      <c r="AF77" s="705">
        <f t="shared" si="2"/>
        <v>374.2</v>
      </c>
    </row>
    <row r="78" spans="1:32" s="109" customFormat="1">
      <c r="A78" s="699">
        <v>76</v>
      </c>
      <c r="B78" s="700" t="s">
        <v>1911</v>
      </c>
      <c r="C78" s="701" t="s">
        <v>843</v>
      </c>
      <c r="D78" s="701" t="s">
        <v>371</v>
      </c>
      <c r="E78" s="701">
        <v>350</v>
      </c>
      <c r="F78" s="231"/>
      <c r="G78" s="231"/>
      <c r="H78" s="231"/>
      <c r="I78" s="231"/>
      <c r="J78" s="231">
        <v>60</v>
      </c>
      <c r="K78" s="231"/>
      <c r="L78" s="231">
        <v>750</v>
      </c>
      <c r="M78" s="231"/>
      <c r="N78" s="231"/>
      <c r="O78" s="231"/>
      <c r="P78" s="231"/>
      <c r="Q78" s="231">
        <v>30</v>
      </c>
      <c r="R78" s="231"/>
      <c r="S78" s="231"/>
      <c r="T78" s="231"/>
      <c r="U78" s="231"/>
      <c r="V78" s="231"/>
      <c r="W78" s="231">
        <v>70</v>
      </c>
      <c r="X78" s="231"/>
      <c r="Y78" s="231"/>
      <c r="Z78" s="231"/>
      <c r="AA78" s="231"/>
      <c r="AB78" s="231"/>
      <c r="AC78" s="231"/>
      <c r="AD78" s="231"/>
      <c r="AE78" s="231"/>
      <c r="AF78" s="705">
        <f t="shared" si="2"/>
        <v>910</v>
      </c>
    </row>
    <row r="79" spans="1:32" s="109" customFormat="1">
      <c r="A79" s="699">
        <v>77</v>
      </c>
      <c r="B79" s="700" t="s">
        <v>1912</v>
      </c>
      <c r="C79" s="701" t="s">
        <v>843</v>
      </c>
      <c r="D79" s="701" t="s">
        <v>1454</v>
      </c>
      <c r="E79" s="701">
        <v>500</v>
      </c>
      <c r="F79" s="231">
        <v>333.34</v>
      </c>
      <c r="G79" s="231"/>
      <c r="H79" s="232"/>
      <c r="I79" s="232">
        <v>35</v>
      </c>
      <c r="J79" s="232">
        <v>30</v>
      </c>
      <c r="K79" s="232"/>
      <c r="L79" s="232"/>
      <c r="M79" s="232">
        <v>57.14</v>
      </c>
      <c r="N79" s="232"/>
      <c r="O79" s="232">
        <v>10</v>
      </c>
      <c r="P79" s="232"/>
      <c r="Q79" s="232">
        <v>57.5</v>
      </c>
      <c r="R79" s="232"/>
      <c r="S79" s="232"/>
      <c r="T79" s="232"/>
      <c r="U79" s="232"/>
      <c r="V79" s="232"/>
      <c r="W79" s="232">
        <v>30</v>
      </c>
      <c r="X79" s="232">
        <v>50</v>
      </c>
      <c r="Y79" s="232">
        <v>40</v>
      </c>
      <c r="Z79" s="232">
        <v>100</v>
      </c>
      <c r="AA79" s="232">
        <v>30</v>
      </c>
      <c r="AB79" s="232"/>
      <c r="AC79" s="232"/>
      <c r="AD79" s="232">
        <v>20</v>
      </c>
      <c r="AE79" s="232"/>
      <c r="AF79" s="705">
        <f t="shared" si="2"/>
        <v>792.98</v>
      </c>
    </row>
    <row r="80" spans="1:32" s="109" customFormat="1">
      <c r="A80" s="699">
        <v>78</v>
      </c>
      <c r="B80" s="700" t="s">
        <v>1913</v>
      </c>
      <c r="C80" s="701" t="s">
        <v>843</v>
      </c>
      <c r="D80" s="701" t="s">
        <v>3664</v>
      </c>
      <c r="E80" s="701">
        <v>250</v>
      </c>
      <c r="F80" s="231"/>
      <c r="G80" s="231"/>
      <c r="H80" s="232"/>
      <c r="I80" s="232"/>
      <c r="J80" s="232">
        <v>120</v>
      </c>
      <c r="K80" s="232"/>
      <c r="L80" s="232">
        <v>1500</v>
      </c>
      <c r="M80" s="232"/>
      <c r="N80" s="232"/>
      <c r="O80" s="232"/>
      <c r="P80" s="232"/>
      <c r="Q80" s="232"/>
      <c r="R80" s="232"/>
      <c r="S80" s="232"/>
      <c r="T80" s="232"/>
      <c r="U80" s="232"/>
      <c r="V80" s="232"/>
      <c r="W80" s="232"/>
      <c r="X80" s="232"/>
      <c r="Y80" s="232"/>
      <c r="Z80" s="232"/>
      <c r="AA80" s="232"/>
      <c r="AB80" s="232"/>
      <c r="AC80" s="232"/>
      <c r="AD80" s="232">
        <v>10</v>
      </c>
      <c r="AE80" s="232"/>
      <c r="AF80" s="705">
        <f t="shared" si="2"/>
        <v>1630</v>
      </c>
    </row>
    <row r="81" spans="1:32" s="109" customFormat="1">
      <c r="A81" s="699">
        <v>79</v>
      </c>
      <c r="B81" s="700" t="s">
        <v>1914</v>
      </c>
      <c r="C81" s="701" t="s">
        <v>843</v>
      </c>
      <c r="D81" s="701" t="s">
        <v>3664</v>
      </c>
      <c r="E81" s="701">
        <v>250</v>
      </c>
      <c r="F81" s="231"/>
      <c r="G81" s="231"/>
      <c r="H81" s="232"/>
      <c r="I81" s="232"/>
      <c r="J81" s="232"/>
      <c r="K81" s="232"/>
      <c r="L81" s="232"/>
      <c r="M81" s="232"/>
      <c r="N81" s="232"/>
      <c r="O81" s="232"/>
      <c r="P81" s="232"/>
      <c r="Q81" s="232"/>
      <c r="R81" s="232"/>
      <c r="S81" s="232"/>
      <c r="T81" s="232"/>
      <c r="U81" s="232"/>
      <c r="V81" s="232"/>
      <c r="W81" s="232"/>
      <c r="X81" s="232"/>
      <c r="Y81" s="232">
        <v>220</v>
      </c>
      <c r="Z81" s="232"/>
      <c r="AA81" s="232"/>
      <c r="AB81" s="232"/>
      <c r="AC81" s="232"/>
      <c r="AD81" s="232">
        <v>23.32</v>
      </c>
      <c r="AE81" s="232"/>
      <c r="AF81" s="705">
        <f t="shared" si="2"/>
        <v>243.32</v>
      </c>
    </row>
    <row r="82" spans="1:32" s="109" customFormat="1">
      <c r="A82" s="699">
        <v>80</v>
      </c>
      <c r="B82" s="700" t="s">
        <v>1915</v>
      </c>
      <c r="C82" s="701" t="s">
        <v>843</v>
      </c>
      <c r="D82" s="701" t="s">
        <v>3664</v>
      </c>
      <c r="E82" s="701">
        <v>250</v>
      </c>
      <c r="F82" s="231">
        <v>527.77</v>
      </c>
      <c r="G82" s="231"/>
      <c r="H82" s="232"/>
      <c r="I82" s="232">
        <v>31.5</v>
      </c>
      <c r="J82" s="232">
        <v>30</v>
      </c>
      <c r="K82" s="232"/>
      <c r="L82" s="232"/>
      <c r="M82" s="232"/>
      <c r="N82" s="232">
        <v>100</v>
      </c>
      <c r="O82" s="232"/>
      <c r="P82" s="232"/>
      <c r="Q82" s="232"/>
      <c r="R82" s="232"/>
      <c r="S82" s="232"/>
      <c r="T82" s="232"/>
      <c r="U82" s="232"/>
      <c r="V82" s="232"/>
      <c r="W82" s="232"/>
      <c r="X82" s="232"/>
      <c r="Y82" s="232"/>
      <c r="Z82" s="232"/>
      <c r="AA82" s="232"/>
      <c r="AB82" s="232"/>
      <c r="AC82" s="232"/>
      <c r="AD82" s="232"/>
      <c r="AE82" s="232"/>
      <c r="AF82" s="705">
        <f t="shared" si="2"/>
        <v>689.27</v>
      </c>
    </row>
    <row r="83" spans="1:32" s="109" customFormat="1">
      <c r="A83" s="699">
        <v>81</v>
      </c>
      <c r="B83" s="700" t="s">
        <v>1916</v>
      </c>
      <c r="C83" s="701" t="s">
        <v>843</v>
      </c>
      <c r="D83" s="701" t="s">
        <v>3664</v>
      </c>
      <c r="E83" s="701">
        <v>250</v>
      </c>
      <c r="F83" s="231"/>
      <c r="G83" s="231"/>
      <c r="H83" s="232"/>
      <c r="I83" s="232">
        <v>128.33000000000001</v>
      </c>
      <c r="J83" s="232"/>
      <c r="K83" s="232"/>
      <c r="L83" s="232">
        <v>750</v>
      </c>
      <c r="M83" s="232"/>
      <c r="N83" s="232"/>
      <c r="O83" s="232"/>
      <c r="P83" s="232"/>
      <c r="Q83" s="232">
        <v>33.75</v>
      </c>
      <c r="R83" s="232"/>
      <c r="S83" s="232"/>
      <c r="T83" s="232"/>
      <c r="U83" s="232"/>
      <c r="V83" s="232"/>
      <c r="W83" s="232"/>
      <c r="X83" s="232">
        <v>50</v>
      </c>
      <c r="Y83" s="232">
        <v>50</v>
      </c>
      <c r="Z83" s="232"/>
      <c r="AA83" s="232"/>
      <c r="AB83" s="232"/>
      <c r="AC83" s="232"/>
      <c r="AD83" s="232"/>
      <c r="AE83" s="232">
        <v>100</v>
      </c>
      <c r="AF83" s="705">
        <f t="shared" si="2"/>
        <v>1112.08</v>
      </c>
    </row>
    <row r="84" spans="1:32" s="109" customFormat="1">
      <c r="A84" s="699">
        <v>82</v>
      </c>
      <c r="B84" s="700" t="s">
        <v>1917</v>
      </c>
      <c r="C84" s="701" t="s">
        <v>843</v>
      </c>
      <c r="D84" s="701" t="s">
        <v>3664</v>
      </c>
      <c r="E84" s="701">
        <v>250</v>
      </c>
      <c r="F84" s="231"/>
      <c r="G84" s="231"/>
      <c r="H84" s="232"/>
      <c r="I84" s="232">
        <v>35</v>
      </c>
      <c r="J84" s="232">
        <v>120</v>
      </c>
      <c r="K84" s="232"/>
      <c r="L84" s="232"/>
      <c r="M84" s="232"/>
      <c r="N84" s="232"/>
      <c r="O84" s="232"/>
      <c r="P84" s="232"/>
      <c r="Q84" s="232">
        <v>15</v>
      </c>
      <c r="R84" s="232"/>
      <c r="S84" s="232"/>
      <c r="T84" s="232"/>
      <c r="U84" s="232"/>
      <c r="V84" s="232"/>
      <c r="W84" s="232"/>
      <c r="X84" s="232"/>
      <c r="Y84" s="232"/>
      <c r="Z84" s="232"/>
      <c r="AA84" s="232"/>
      <c r="AB84" s="232"/>
      <c r="AC84" s="232"/>
      <c r="AD84" s="232"/>
      <c r="AE84" s="232"/>
      <c r="AF84" s="705">
        <f t="shared" si="2"/>
        <v>170</v>
      </c>
    </row>
    <row r="85" spans="1:32" s="109" customFormat="1">
      <c r="A85" s="699">
        <v>83</v>
      </c>
      <c r="B85" s="700" t="s">
        <v>1918</v>
      </c>
      <c r="C85" s="701" t="s">
        <v>843</v>
      </c>
      <c r="D85" s="701" t="s">
        <v>514</v>
      </c>
      <c r="E85" s="701">
        <v>300</v>
      </c>
      <c r="F85" s="231"/>
      <c r="G85" s="231"/>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v>100</v>
      </c>
      <c r="AF85" s="705">
        <f t="shared" si="2"/>
        <v>100</v>
      </c>
    </row>
    <row r="86" spans="1:32" s="109" customFormat="1">
      <c r="A86" s="699">
        <v>84</v>
      </c>
      <c r="B86" s="700" t="s">
        <v>1919</v>
      </c>
      <c r="C86" s="701" t="s">
        <v>843</v>
      </c>
      <c r="D86" s="701" t="s">
        <v>1454</v>
      </c>
      <c r="E86" s="701">
        <v>500</v>
      </c>
      <c r="F86" s="231">
        <v>1000</v>
      </c>
      <c r="G86" s="231"/>
      <c r="H86" s="232"/>
      <c r="I86" s="232">
        <v>122.5</v>
      </c>
      <c r="J86" s="232">
        <v>30</v>
      </c>
      <c r="K86" s="232"/>
      <c r="L86" s="232"/>
      <c r="M86" s="232"/>
      <c r="N86" s="232"/>
      <c r="O86" s="232"/>
      <c r="P86" s="232"/>
      <c r="Q86" s="232">
        <v>63.5</v>
      </c>
      <c r="R86" s="232"/>
      <c r="S86" s="232"/>
      <c r="T86" s="232"/>
      <c r="U86" s="232"/>
      <c r="V86" s="232">
        <v>400</v>
      </c>
      <c r="W86" s="232">
        <v>150</v>
      </c>
      <c r="X86" s="232">
        <v>50</v>
      </c>
      <c r="Y86" s="232"/>
      <c r="Z86" s="232"/>
      <c r="AA86" s="232">
        <v>380</v>
      </c>
      <c r="AB86" s="232"/>
      <c r="AC86" s="232"/>
      <c r="AD86" s="232">
        <v>27</v>
      </c>
      <c r="AE86" s="232"/>
      <c r="AF86" s="705">
        <f t="shared" si="2"/>
        <v>2223</v>
      </c>
    </row>
    <row r="87" spans="1:32" s="109" customFormat="1">
      <c r="A87" s="699">
        <v>85</v>
      </c>
      <c r="B87" s="700" t="s">
        <v>1920</v>
      </c>
      <c r="C87" s="701" t="s">
        <v>843</v>
      </c>
      <c r="D87" s="701" t="s">
        <v>514</v>
      </c>
      <c r="E87" s="701">
        <v>300</v>
      </c>
      <c r="F87" s="231"/>
      <c r="G87" s="231"/>
      <c r="H87" s="232"/>
      <c r="I87" s="232">
        <v>52.5</v>
      </c>
      <c r="J87" s="232"/>
      <c r="K87" s="232"/>
      <c r="L87" s="232"/>
      <c r="M87" s="232"/>
      <c r="N87" s="232"/>
      <c r="O87" s="232"/>
      <c r="P87" s="232">
        <v>28.57</v>
      </c>
      <c r="Q87" s="232">
        <v>5</v>
      </c>
      <c r="R87" s="232"/>
      <c r="S87" s="232"/>
      <c r="T87" s="232"/>
      <c r="U87" s="232"/>
      <c r="V87" s="232"/>
      <c r="W87" s="232">
        <v>50</v>
      </c>
      <c r="X87" s="232">
        <v>50</v>
      </c>
      <c r="Y87" s="232">
        <v>20</v>
      </c>
      <c r="Z87" s="232">
        <v>96</v>
      </c>
      <c r="AA87" s="232"/>
      <c r="AB87" s="232"/>
      <c r="AC87" s="232"/>
      <c r="AD87" s="232"/>
      <c r="AE87" s="232"/>
      <c r="AF87" s="705">
        <f t="shared" si="2"/>
        <v>302.07</v>
      </c>
    </row>
    <row r="88" spans="1:32" s="109" customFormat="1">
      <c r="A88" s="699">
        <v>86</v>
      </c>
      <c r="B88" s="700" t="s">
        <v>1921</v>
      </c>
      <c r="C88" s="701" t="s">
        <v>843</v>
      </c>
      <c r="D88" s="701" t="s">
        <v>514</v>
      </c>
      <c r="E88" s="701">
        <v>300</v>
      </c>
      <c r="F88" s="231">
        <v>200</v>
      </c>
      <c r="G88" s="231"/>
      <c r="H88" s="232">
        <v>37.5</v>
      </c>
      <c r="I88" s="232">
        <v>35</v>
      </c>
      <c r="J88" s="232">
        <v>200</v>
      </c>
      <c r="K88" s="232"/>
      <c r="L88" s="232"/>
      <c r="M88" s="232">
        <v>351.2</v>
      </c>
      <c r="N88" s="232"/>
      <c r="O88" s="232"/>
      <c r="P88" s="232"/>
      <c r="Q88" s="232">
        <v>32.5</v>
      </c>
      <c r="R88" s="232"/>
      <c r="S88" s="232"/>
      <c r="T88" s="232"/>
      <c r="U88" s="232"/>
      <c r="V88" s="232"/>
      <c r="W88" s="232"/>
      <c r="X88" s="232">
        <v>50</v>
      </c>
      <c r="Y88" s="232">
        <v>20</v>
      </c>
      <c r="Z88" s="232">
        <v>80</v>
      </c>
      <c r="AA88" s="232"/>
      <c r="AB88" s="232"/>
      <c r="AC88" s="232"/>
      <c r="AD88" s="232">
        <v>16.670000000000002</v>
      </c>
      <c r="AE88" s="232"/>
      <c r="AF88" s="705">
        <f t="shared" si="2"/>
        <v>1022.87</v>
      </c>
    </row>
    <row r="89" spans="1:32" s="109" customFormat="1">
      <c r="A89" s="699">
        <v>87</v>
      </c>
      <c r="B89" s="700" t="s">
        <v>1922</v>
      </c>
      <c r="C89" s="701" t="s">
        <v>843</v>
      </c>
      <c r="D89" s="701" t="s">
        <v>3664</v>
      </c>
      <c r="E89" s="701">
        <v>250</v>
      </c>
      <c r="F89" s="231"/>
      <c r="G89" s="231"/>
      <c r="H89" s="232"/>
      <c r="I89" s="232"/>
      <c r="J89" s="232">
        <v>560</v>
      </c>
      <c r="K89" s="232"/>
      <c r="L89" s="232"/>
      <c r="M89" s="232"/>
      <c r="N89" s="232"/>
      <c r="O89" s="232"/>
      <c r="P89" s="232"/>
      <c r="Q89" s="232">
        <v>1.88</v>
      </c>
      <c r="R89" s="232"/>
      <c r="S89" s="232"/>
      <c r="T89" s="232"/>
      <c r="U89" s="232"/>
      <c r="V89" s="232"/>
      <c r="W89" s="232"/>
      <c r="X89" s="232"/>
      <c r="Y89" s="232">
        <v>20</v>
      </c>
      <c r="Z89" s="232"/>
      <c r="AA89" s="232"/>
      <c r="AB89" s="232"/>
      <c r="AC89" s="232"/>
      <c r="AD89" s="232">
        <v>20</v>
      </c>
      <c r="AE89" s="232"/>
      <c r="AF89" s="705">
        <f t="shared" si="2"/>
        <v>601.88</v>
      </c>
    </row>
    <row r="90" spans="1:32" s="109" customFormat="1">
      <c r="A90" s="699">
        <v>88</v>
      </c>
      <c r="B90" s="700" t="s">
        <v>1923</v>
      </c>
      <c r="C90" s="701" t="s">
        <v>843</v>
      </c>
      <c r="D90" s="701" t="s">
        <v>3664</v>
      </c>
      <c r="E90" s="701">
        <v>250</v>
      </c>
      <c r="F90" s="231">
        <v>291.66666666666663</v>
      </c>
      <c r="G90" s="231"/>
      <c r="H90" s="232"/>
      <c r="I90" s="232"/>
      <c r="J90" s="232"/>
      <c r="K90" s="232"/>
      <c r="L90" s="232"/>
      <c r="M90" s="232"/>
      <c r="N90" s="232"/>
      <c r="O90" s="232"/>
      <c r="P90" s="232"/>
      <c r="Q90" s="232"/>
      <c r="R90" s="232"/>
      <c r="S90" s="232"/>
      <c r="T90" s="232"/>
      <c r="U90" s="232"/>
      <c r="V90" s="232"/>
      <c r="W90" s="232"/>
      <c r="X90" s="232"/>
      <c r="Y90" s="232"/>
      <c r="Z90" s="232"/>
      <c r="AA90" s="232"/>
      <c r="AB90" s="232"/>
      <c r="AC90" s="232"/>
      <c r="AD90" s="232"/>
      <c r="AE90" s="232"/>
      <c r="AF90" s="705">
        <f t="shared" si="2"/>
        <v>291.66666666666663</v>
      </c>
    </row>
    <row r="91" spans="1:32" s="109" customFormat="1">
      <c r="A91" s="699">
        <v>89</v>
      </c>
      <c r="B91" s="700" t="s">
        <v>1924</v>
      </c>
      <c r="C91" s="701" t="s">
        <v>843</v>
      </c>
      <c r="D91" s="701" t="s">
        <v>371</v>
      </c>
      <c r="E91" s="701">
        <v>350</v>
      </c>
      <c r="F91" s="231">
        <v>1559.49</v>
      </c>
      <c r="G91" s="231"/>
      <c r="H91" s="232">
        <v>125</v>
      </c>
      <c r="I91" s="232">
        <v>31.5</v>
      </c>
      <c r="J91" s="232"/>
      <c r="K91" s="232"/>
      <c r="L91" s="232"/>
      <c r="M91" s="232"/>
      <c r="N91" s="232"/>
      <c r="O91" s="232"/>
      <c r="P91" s="232"/>
      <c r="Q91" s="232"/>
      <c r="R91" s="232"/>
      <c r="S91" s="232"/>
      <c r="T91" s="232"/>
      <c r="U91" s="232"/>
      <c r="V91" s="232"/>
      <c r="W91" s="232">
        <v>10</v>
      </c>
      <c r="X91" s="232"/>
      <c r="Y91" s="232"/>
      <c r="Z91" s="232"/>
      <c r="AA91" s="232"/>
      <c r="AB91" s="232"/>
      <c r="AC91" s="232"/>
      <c r="AD91" s="232"/>
      <c r="AE91" s="232"/>
      <c r="AF91" s="705">
        <f t="shared" si="2"/>
        <v>1725.99</v>
      </c>
    </row>
    <row r="92" spans="1:32" s="109" customFormat="1">
      <c r="A92" s="699">
        <v>90</v>
      </c>
      <c r="B92" s="700" t="s">
        <v>1925</v>
      </c>
      <c r="C92" s="701" t="s">
        <v>843</v>
      </c>
      <c r="D92" s="701" t="s">
        <v>514</v>
      </c>
      <c r="E92" s="701">
        <v>300</v>
      </c>
      <c r="F92" s="231"/>
      <c r="G92" s="231"/>
      <c r="H92" s="232"/>
      <c r="I92" s="232"/>
      <c r="J92" s="232"/>
      <c r="K92" s="232"/>
      <c r="L92" s="232"/>
      <c r="M92" s="232"/>
      <c r="N92" s="232"/>
      <c r="O92" s="232"/>
      <c r="P92" s="232"/>
      <c r="Q92" s="232">
        <v>105</v>
      </c>
      <c r="R92" s="232"/>
      <c r="S92" s="232"/>
      <c r="T92" s="232"/>
      <c r="U92" s="232"/>
      <c r="V92" s="232"/>
      <c r="W92" s="232"/>
      <c r="X92" s="232"/>
      <c r="Y92" s="232"/>
      <c r="Z92" s="232"/>
      <c r="AA92" s="232">
        <v>675</v>
      </c>
      <c r="AB92" s="232"/>
      <c r="AC92" s="232"/>
      <c r="AD92" s="232"/>
      <c r="AE92" s="232">
        <v>100</v>
      </c>
      <c r="AF92" s="705">
        <f t="shared" si="2"/>
        <v>880</v>
      </c>
    </row>
    <row r="93" spans="1:32" s="109" customFormat="1">
      <c r="A93" s="699">
        <v>91</v>
      </c>
      <c r="B93" s="700" t="s">
        <v>1926</v>
      </c>
      <c r="C93" s="701" t="s">
        <v>843</v>
      </c>
      <c r="D93" s="701" t="s">
        <v>3664</v>
      </c>
      <c r="E93" s="701">
        <v>250</v>
      </c>
      <c r="F93" s="231"/>
      <c r="G93" s="231"/>
      <c r="H93" s="232"/>
      <c r="I93" s="232">
        <v>35</v>
      </c>
      <c r="J93" s="232">
        <v>20</v>
      </c>
      <c r="K93" s="232"/>
      <c r="L93" s="232"/>
      <c r="M93" s="232"/>
      <c r="N93" s="232">
        <v>300</v>
      </c>
      <c r="O93" s="232"/>
      <c r="P93" s="232"/>
      <c r="Q93" s="232"/>
      <c r="R93" s="232"/>
      <c r="S93" s="232"/>
      <c r="T93" s="232"/>
      <c r="U93" s="232"/>
      <c r="V93" s="232"/>
      <c r="W93" s="232"/>
      <c r="X93" s="232"/>
      <c r="Y93" s="232"/>
      <c r="Z93" s="232">
        <v>10</v>
      </c>
      <c r="AA93" s="232"/>
      <c r="AB93" s="232"/>
      <c r="AC93" s="232"/>
      <c r="AD93" s="232"/>
      <c r="AE93" s="232"/>
      <c r="AF93" s="705">
        <f t="shared" si="2"/>
        <v>365</v>
      </c>
    </row>
    <row r="94" spans="1:32" s="109" customFormat="1">
      <c r="A94" s="699">
        <v>92</v>
      </c>
      <c r="B94" s="700" t="s">
        <v>1927</v>
      </c>
      <c r="C94" s="701" t="s">
        <v>843</v>
      </c>
      <c r="D94" s="701" t="s">
        <v>3664</v>
      </c>
      <c r="E94" s="701">
        <v>250</v>
      </c>
      <c r="F94" s="231"/>
      <c r="G94" s="231"/>
      <c r="H94" s="232"/>
      <c r="I94" s="232">
        <v>140</v>
      </c>
      <c r="J94" s="232">
        <v>140</v>
      </c>
      <c r="K94" s="232"/>
      <c r="L94" s="232"/>
      <c r="M94" s="232"/>
      <c r="N94" s="232"/>
      <c r="O94" s="232"/>
      <c r="P94" s="232">
        <v>33.33</v>
      </c>
      <c r="Q94" s="232"/>
      <c r="R94" s="232"/>
      <c r="S94" s="232"/>
      <c r="T94" s="232"/>
      <c r="U94" s="232"/>
      <c r="V94" s="232"/>
      <c r="W94" s="232"/>
      <c r="X94" s="232"/>
      <c r="Y94" s="232">
        <v>33.33</v>
      </c>
      <c r="Z94" s="232"/>
      <c r="AA94" s="232"/>
      <c r="AB94" s="232"/>
      <c r="AC94" s="232"/>
      <c r="AD94" s="232">
        <v>26.66</v>
      </c>
      <c r="AE94" s="232"/>
      <c r="AF94" s="705">
        <f t="shared" si="2"/>
        <v>373.32</v>
      </c>
    </row>
    <row r="95" spans="1:32" s="109" customFormat="1">
      <c r="A95" s="699">
        <v>93</v>
      </c>
      <c r="B95" s="700" t="s">
        <v>1928</v>
      </c>
      <c r="C95" s="701" t="s">
        <v>843</v>
      </c>
      <c r="D95" s="701" t="s">
        <v>3664</v>
      </c>
      <c r="E95" s="701">
        <v>250</v>
      </c>
      <c r="F95" s="231"/>
      <c r="G95" s="231"/>
      <c r="H95" s="232"/>
      <c r="I95" s="232"/>
      <c r="J95" s="232"/>
      <c r="K95" s="232"/>
      <c r="L95" s="232"/>
      <c r="M95" s="232"/>
      <c r="N95" s="232">
        <v>300</v>
      </c>
      <c r="O95" s="232"/>
      <c r="P95" s="232"/>
      <c r="Q95" s="232"/>
      <c r="R95" s="232"/>
      <c r="S95" s="232"/>
      <c r="T95" s="232"/>
      <c r="U95" s="232"/>
      <c r="V95" s="232"/>
      <c r="W95" s="232"/>
      <c r="X95" s="232"/>
      <c r="Y95" s="232"/>
      <c r="Z95" s="232"/>
      <c r="AA95" s="232"/>
      <c r="AB95" s="232"/>
      <c r="AC95" s="232"/>
      <c r="AD95" s="232"/>
      <c r="AE95" s="232"/>
      <c r="AF95" s="705">
        <f t="shared" si="2"/>
        <v>300</v>
      </c>
    </row>
    <row r="96" spans="1:32" s="109" customFormat="1">
      <c r="A96" s="699">
        <v>94</v>
      </c>
      <c r="B96" s="700" t="s">
        <v>1929</v>
      </c>
      <c r="C96" s="701" t="s">
        <v>843</v>
      </c>
      <c r="D96" s="701" t="s">
        <v>3664</v>
      </c>
      <c r="E96" s="701">
        <v>250</v>
      </c>
      <c r="F96" s="231"/>
      <c r="G96" s="231"/>
      <c r="H96" s="232"/>
      <c r="I96" s="232"/>
      <c r="J96" s="232">
        <v>30</v>
      </c>
      <c r="K96" s="232"/>
      <c r="L96" s="232"/>
      <c r="M96" s="232"/>
      <c r="N96" s="232"/>
      <c r="O96" s="232"/>
      <c r="P96" s="232"/>
      <c r="Q96" s="232"/>
      <c r="R96" s="232"/>
      <c r="S96" s="232"/>
      <c r="T96" s="232"/>
      <c r="U96" s="232"/>
      <c r="V96" s="232"/>
      <c r="W96" s="232">
        <v>10</v>
      </c>
      <c r="X96" s="232"/>
      <c r="Y96" s="232"/>
      <c r="Z96" s="232"/>
      <c r="AA96" s="232"/>
      <c r="AB96" s="232"/>
      <c r="AC96" s="232"/>
      <c r="AD96" s="232"/>
      <c r="AE96" s="232"/>
      <c r="AF96" s="705">
        <f t="shared" si="2"/>
        <v>40</v>
      </c>
    </row>
    <row r="97" spans="1:32" s="109" customFormat="1">
      <c r="A97" s="699">
        <v>95</v>
      </c>
      <c r="B97" s="700" t="s">
        <v>1930</v>
      </c>
      <c r="C97" s="701" t="s">
        <v>843</v>
      </c>
      <c r="D97" s="701" t="s">
        <v>371</v>
      </c>
      <c r="E97" s="701">
        <v>350</v>
      </c>
      <c r="F97" s="231"/>
      <c r="G97" s="231"/>
      <c r="H97" s="232"/>
      <c r="I97" s="232"/>
      <c r="J97" s="232">
        <v>35</v>
      </c>
      <c r="K97" s="232"/>
      <c r="L97" s="232"/>
      <c r="M97" s="232"/>
      <c r="N97" s="232">
        <v>300</v>
      </c>
      <c r="O97" s="232"/>
      <c r="P97" s="232"/>
      <c r="Q97" s="232"/>
      <c r="R97" s="232"/>
      <c r="S97" s="232"/>
      <c r="T97" s="232"/>
      <c r="U97" s="232"/>
      <c r="V97" s="232"/>
      <c r="W97" s="232"/>
      <c r="X97" s="232"/>
      <c r="Y97" s="232"/>
      <c r="Z97" s="232"/>
      <c r="AA97" s="232"/>
      <c r="AB97" s="232"/>
      <c r="AC97" s="232"/>
      <c r="AD97" s="232">
        <v>5</v>
      </c>
      <c r="AE97" s="232"/>
      <c r="AF97" s="705">
        <f t="shared" si="2"/>
        <v>340</v>
      </c>
    </row>
    <row r="98" spans="1:32" s="109" customFormat="1">
      <c r="A98" s="699">
        <v>96</v>
      </c>
      <c r="B98" s="700" t="s">
        <v>1931</v>
      </c>
      <c r="C98" s="701" t="s">
        <v>843</v>
      </c>
      <c r="D98" s="701" t="s">
        <v>3664</v>
      </c>
      <c r="E98" s="701">
        <v>250</v>
      </c>
      <c r="F98" s="231"/>
      <c r="G98" s="231"/>
      <c r="H98" s="232"/>
      <c r="I98" s="232"/>
      <c r="J98" s="232"/>
      <c r="K98" s="232"/>
      <c r="L98" s="232"/>
      <c r="M98" s="232"/>
      <c r="N98" s="232">
        <v>225</v>
      </c>
      <c r="O98" s="232"/>
      <c r="P98" s="232"/>
      <c r="Q98" s="232"/>
      <c r="R98" s="232"/>
      <c r="S98" s="232"/>
      <c r="T98" s="232"/>
      <c r="U98" s="232"/>
      <c r="V98" s="232"/>
      <c r="W98" s="232"/>
      <c r="X98" s="232"/>
      <c r="Y98" s="232"/>
      <c r="Z98" s="232">
        <v>10</v>
      </c>
      <c r="AA98" s="232"/>
      <c r="AB98" s="232"/>
      <c r="AC98" s="232"/>
      <c r="AD98" s="232"/>
      <c r="AE98" s="232"/>
      <c r="AF98" s="705">
        <f>SUM(F98:AE98)</f>
        <v>235</v>
      </c>
    </row>
    <row r="99" spans="1:32" s="109" customFormat="1">
      <c r="A99" s="699">
        <v>97</v>
      </c>
      <c r="B99" s="700" t="s">
        <v>1932</v>
      </c>
      <c r="C99" s="701" t="s">
        <v>843</v>
      </c>
      <c r="D99" s="701" t="s">
        <v>3664</v>
      </c>
      <c r="E99" s="701">
        <v>250</v>
      </c>
      <c r="F99" s="231"/>
      <c r="G99" s="231"/>
      <c r="H99" s="232"/>
      <c r="I99" s="232"/>
      <c r="J99" s="232"/>
      <c r="K99" s="232"/>
      <c r="L99" s="232"/>
      <c r="M99" s="232"/>
      <c r="N99" s="232">
        <v>300</v>
      </c>
      <c r="O99" s="232"/>
      <c r="P99" s="232"/>
      <c r="Q99" s="232"/>
      <c r="R99" s="232"/>
      <c r="S99" s="232"/>
      <c r="T99" s="232"/>
      <c r="U99" s="232"/>
      <c r="V99" s="232"/>
      <c r="W99" s="232"/>
      <c r="X99" s="232"/>
      <c r="Y99" s="232"/>
      <c r="Z99" s="232"/>
      <c r="AA99" s="232"/>
      <c r="AB99" s="232"/>
      <c r="AC99" s="232"/>
      <c r="AD99" s="232"/>
      <c r="AE99" s="232"/>
      <c r="AF99" s="705">
        <f>SUM(F99:AE99)</f>
        <v>300</v>
      </c>
    </row>
    <row r="100" spans="1:32" s="109" customFormat="1">
      <c r="A100" s="699">
        <v>98</v>
      </c>
      <c r="B100" s="700" t="s">
        <v>1933</v>
      </c>
      <c r="C100" s="701" t="s">
        <v>843</v>
      </c>
      <c r="D100" s="701" t="s">
        <v>3664</v>
      </c>
      <c r="E100" s="701">
        <v>250</v>
      </c>
      <c r="F100" s="231">
        <v>500</v>
      </c>
      <c r="G100" s="231"/>
      <c r="H100" s="232"/>
      <c r="I100" s="232"/>
      <c r="J100" s="232"/>
      <c r="K100" s="232"/>
      <c r="L100" s="232"/>
      <c r="M100" s="232"/>
      <c r="N100" s="232"/>
      <c r="O100" s="232"/>
      <c r="P100" s="232"/>
      <c r="Q100" s="232"/>
      <c r="R100" s="232"/>
      <c r="S100" s="232"/>
      <c r="T100" s="232"/>
      <c r="U100" s="232"/>
      <c r="V100" s="232"/>
      <c r="W100" s="232"/>
      <c r="X100" s="232"/>
      <c r="Y100" s="232"/>
      <c r="Z100" s="232"/>
      <c r="AA100" s="232"/>
      <c r="AB100" s="232"/>
      <c r="AC100" s="232"/>
      <c r="AD100" s="232"/>
      <c r="AE100" s="232">
        <v>400</v>
      </c>
      <c r="AF100" s="705">
        <f t="shared" si="2"/>
        <v>900</v>
      </c>
    </row>
    <row r="101" spans="1:32" s="109" customFormat="1">
      <c r="A101" s="699">
        <v>99</v>
      </c>
      <c r="B101" s="700" t="s">
        <v>1934</v>
      </c>
      <c r="C101" s="701" t="s">
        <v>843</v>
      </c>
      <c r="D101" s="701" t="s">
        <v>1454</v>
      </c>
      <c r="E101" s="701">
        <v>500</v>
      </c>
      <c r="F101" s="231"/>
      <c r="G101" s="231"/>
      <c r="H101" s="232"/>
      <c r="I101" s="232">
        <v>93.33</v>
      </c>
      <c r="J101" s="232">
        <v>120</v>
      </c>
      <c r="K101" s="232"/>
      <c r="L101" s="232"/>
      <c r="M101" s="232"/>
      <c r="N101" s="232"/>
      <c r="O101" s="232"/>
      <c r="P101" s="232"/>
      <c r="Q101" s="232">
        <v>7.5</v>
      </c>
      <c r="R101" s="232"/>
      <c r="S101" s="232"/>
      <c r="T101" s="232"/>
      <c r="U101" s="232"/>
      <c r="V101" s="232"/>
      <c r="W101" s="232"/>
      <c r="X101" s="232"/>
      <c r="Y101" s="232"/>
      <c r="Z101" s="232"/>
      <c r="AA101" s="232"/>
      <c r="AB101" s="232"/>
      <c r="AC101" s="232"/>
      <c r="AD101" s="232"/>
      <c r="AE101" s="232"/>
      <c r="AF101" s="705">
        <f t="shared" si="2"/>
        <v>220.82999999999998</v>
      </c>
    </row>
    <row r="102" spans="1:32" s="109" customFormat="1">
      <c r="A102" s="699">
        <v>100</v>
      </c>
      <c r="B102" s="700" t="s">
        <v>1935</v>
      </c>
      <c r="C102" s="701" t="s">
        <v>843</v>
      </c>
      <c r="D102" s="701" t="s">
        <v>371</v>
      </c>
      <c r="E102" s="701">
        <v>350</v>
      </c>
      <c r="F102" s="231"/>
      <c r="G102" s="231"/>
      <c r="H102" s="232"/>
      <c r="I102" s="232"/>
      <c r="J102" s="232">
        <v>130</v>
      </c>
      <c r="K102" s="232"/>
      <c r="L102" s="232"/>
      <c r="M102" s="232"/>
      <c r="N102" s="232"/>
      <c r="O102" s="232"/>
      <c r="P102" s="232"/>
      <c r="Q102" s="232"/>
      <c r="R102" s="232"/>
      <c r="S102" s="232"/>
      <c r="T102" s="232"/>
      <c r="U102" s="232"/>
      <c r="V102" s="232"/>
      <c r="W102" s="232">
        <v>50</v>
      </c>
      <c r="X102" s="232">
        <v>50</v>
      </c>
      <c r="Y102" s="232">
        <v>20</v>
      </c>
      <c r="Z102" s="232"/>
      <c r="AA102" s="232"/>
      <c r="AB102" s="232"/>
      <c r="AC102" s="232"/>
      <c r="AD102" s="232">
        <v>50</v>
      </c>
      <c r="AE102" s="232">
        <v>100</v>
      </c>
      <c r="AF102" s="705">
        <f t="shared" si="2"/>
        <v>400</v>
      </c>
    </row>
    <row r="103" spans="1:32" s="109" customFormat="1">
      <c r="A103" s="699">
        <v>101</v>
      </c>
      <c r="B103" s="700" t="s">
        <v>1936</v>
      </c>
      <c r="C103" s="701" t="s">
        <v>843</v>
      </c>
      <c r="D103" s="701" t="s">
        <v>371</v>
      </c>
      <c r="E103" s="701">
        <v>350</v>
      </c>
      <c r="F103" s="231">
        <v>602.77777777777783</v>
      </c>
      <c r="G103" s="231"/>
      <c r="H103" s="232"/>
      <c r="I103" s="232"/>
      <c r="J103" s="232"/>
      <c r="K103" s="232"/>
      <c r="L103" s="232"/>
      <c r="M103" s="232"/>
      <c r="N103" s="232"/>
      <c r="O103" s="232"/>
      <c r="P103" s="232"/>
      <c r="Q103" s="232"/>
      <c r="R103" s="232"/>
      <c r="S103" s="232"/>
      <c r="T103" s="232"/>
      <c r="U103" s="232"/>
      <c r="V103" s="232"/>
      <c r="W103" s="232"/>
      <c r="X103" s="232"/>
      <c r="Y103" s="232"/>
      <c r="Z103" s="232"/>
      <c r="AA103" s="232"/>
      <c r="AB103" s="232"/>
      <c r="AC103" s="232"/>
      <c r="AD103" s="232">
        <v>26.666666666666664</v>
      </c>
      <c r="AE103" s="232"/>
      <c r="AF103" s="705">
        <f t="shared" si="2"/>
        <v>629.44444444444446</v>
      </c>
    </row>
    <row r="104" spans="1:32" s="109" customFormat="1">
      <c r="A104" s="699">
        <v>102</v>
      </c>
      <c r="B104" s="700" t="s">
        <v>1937</v>
      </c>
      <c r="C104" s="701" t="s">
        <v>843</v>
      </c>
      <c r="D104" s="701" t="s">
        <v>3664</v>
      </c>
      <c r="E104" s="701">
        <v>250</v>
      </c>
      <c r="F104" s="231"/>
      <c r="G104" s="231"/>
      <c r="H104" s="232"/>
      <c r="I104" s="232"/>
      <c r="J104" s="232">
        <v>80</v>
      </c>
      <c r="K104" s="232"/>
      <c r="L104" s="232"/>
      <c r="M104" s="232"/>
      <c r="N104" s="232">
        <v>300</v>
      </c>
      <c r="O104" s="232"/>
      <c r="P104" s="232"/>
      <c r="Q104" s="232"/>
      <c r="R104" s="232"/>
      <c r="S104" s="232"/>
      <c r="T104" s="232"/>
      <c r="U104" s="232"/>
      <c r="V104" s="232"/>
      <c r="W104" s="232"/>
      <c r="X104" s="232"/>
      <c r="Y104" s="232"/>
      <c r="Z104" s="232"/>
      <c r="AA104" s="232"/>
      <c r="AB104" s="232"/>
      <c r="AC104" s="232"/>
      <c r="AD104" s="232"/>
      <c r="AE104" s="232"/>
      <c r="AF104" s="705">
        <f t="shared" si="2"/>
        <v>380</v>
      </c>
    </row>
    <row r="105" spans="1:32" s="109" customFormat="1">
      <c r="A105" s="699">
        <v>103</v>
      </c>
      <c r="B105" s="700" t="s">
        <v>1938</v>
      </c>
      <c r="C105" s="701" t="s">
        <v>843</v>
      </c>
      <c r="D105" s="701" t="s">
        <v>371</v>
      </c>
      <c r="E105" s="701">
        <v>350</v>
      </c>
      <c r="F105" s="231">
        <v>1000</v>
      </c>
      <c r="G105" s="231"/>
      <c r="H105" s="232"/>
      <c r="I105" s="232">
        <v>121.33</v>
      </c>
      <c r="J105" s="232">
        <v>540</v>
      </c>
      <c r="K105" s="232"/>
      <c r="L105" s="232"/>
      <c r="M105" s="232">
        <v>50</v>
      </c>
      <c r="N105" s="232"/>
      <c r="O105" s="232"/>
      <c r="P105" s="232">
        <v>50</v>
      </c>
      <c r="Q105" s="232">
        <v>156.25</v>
      </c>
      <c r="R105" s="232">
        <v>200</v>
      </c>
      <c r="S105" s="232"/>
      <c r="T105" s="232"/>
      <c r="U105" s="232"/>
      <c r="V105" s="232">
        <v>242.02</v>
      </c>
      <c r="W105" s="232">
        <v>350</v>
      </c>
      <c r="X105" s="232"/>
      <c r="Y105" s="232">
        <v>120</v>
      </c>
      <c r="Z105" s="232"/>
      <c r="AA105" s="232"/>
      <c r="AB105" s="232"/>
      <c r="AC105" s="232"/>
      <c r="AD105" s="232">
        <v>38.299999999999997</v>
      </c>
      <c r="AE105" s="232">
        <v>100</v>
      </c>
      <c r="AF105" s="705">
        <f t="shared" si="2"/>
        <v>2967.9</v>
      </c>
    </row>
    <row r="106" spans="1:32" s="109" customFormat="1">
      <c r="A106" s="699">
        <v>104</v>
      </c>
      <c r="B106" s="700" t="s">
        <v>1939</v>
      </c>
      <c r="C106" s="701" t="s">
        <v>843</v>
      </c>
      <c r="D106" s="701" t="s">
        <v>3664</v>
      </c>
      <c r="E106" s="701">
        <v>250</v>
      </c>
      <c r="F106" s="231"/>
      <c r="G106" s="231"/>
      <c r="H106" s="232"/>
      <c r="I106" s="232">
        <v>35</v>
      </c>
      <c r="J106" s="232">
        <v>140</v>
      </c>
      <c r="K106" s="232"/>
      <c r="L106" s="232"/>
      <c r="M106" s="232"/>
      <c r="N106" s="232"/>
      <c r="O106" s="232"/>
      <c r="P106" s="232"/>
      <c r="Q106" s="232"/>
      <c r="R106" s="232"/>
      <c r="S106" s="232"/>
      <c r="T106" s="232"/>
      <c r="U106" s="232"/>
      <c r="V106" s="232"/>
      <c r="W106" s="232"/>
      <c r="X106" s="232">
        <v>50</v>
      </c>
      <c r="Y106" s="232">
        <v>33.33</v>
      </c>
      <c r="Z106" s="232">
        <v>0</v>
      </c>
      <c r="AA106" s="232"/>
      <c r="AB106" s="232"/>
      <c r="AC106" s="232"/>
      <c r="AD106" s="232">
        <v>6.66</v>
      </c>
      <c r="AE106" s="232"/>
      <c r="AF106" s="705">
        <f t="shared" si="2"/>
        <v>264.99</v>
      </c>
    </row>
    <row r="107" spans="1:32" s="109" customFormat="1">
      <c r="A107" s="699">
        <v>105</v>
      </c>
      <c r="B107" s="700" t="s">
        <v>1940</v>
      </c>
      <c r="C107" s="701" t="s">
        <v>843</v>
      </c>
      <c r="D107" s="701" t="s">
        <v>3664</v>
      </c>
      <c r="E107" s="701" t="s">
        <v>83</v>
      </c>
      <c r="F107" s="231"/>
      <c r="G107" s="231"/>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c r="AF107" s="705" t="s">
        <v>83</v>
      </c>
    </row>
    <row r="108" spans="1:32" ht="45" customHeight="1">
      <c r="A108" s="121" t="s">
        <v>126</v>
      </c>
      <c r="B108" s="122"/>
      <c r="C108" s="122"/>
      <c r="D108" s="122"/>
      <c r="E108" s="118">
        <f t="shared" ref="E108:AE108" si="3">SUM(E3:E107)</f>
        <v>30600</v>
      </c>
      <c r="F108" s="233">
        <f t="shared" si="3"/>
        <v>13139.044444444444</v>
      </c>
      <c r="G108" s="233">
        <f t="shared" si="3"/>
        <v>410</v>
      </c>
      <c r="H108" s="233">
        <f t="shared" si="3"/>
        <v>162.5</v>
      </c>
      <c r="I108" s="233">
        <f t="shared" si="3"/>
        <v>2274.91</v>
      </c>
      <c r="J108" s="233">
        <f t="shared" si="3"/>
        <v>4264</v>
      </c>
      <c r="K108" s="233">
        <f t="shared" si="3"/>
        <v>0</v>
      </c>
      <c r="L108" s="233">
        <f t="shared" si="3"/>
        <v>4500</v>
      </c>
      <c r="M108" s="233">
        <f t="shared" si="3"/>
        <v>936.6400000000001</v>
      </c>
      <c r="N108" s="233">
        <f t="shared" si="3"/>
        <v>8385</v>
      </c>
      <c r="O108" s="233">
        <f t="shared" si="3"/>
        <v>1186</v>
      </c>
      <c r="P108" s="233">
        <f t="shared" si="3"/>
        <v>211.89999999999998</v>
      </c>
      <c r="Q108" s="233">
        <f t="shared" si="3"/>
        <v>2878.33</v>
      </c>
      <c r="R108" s="233">
        <f t="shared" si="3"/>
        <v>200</v>
      </c>
      <c r="S108" s="233">
        <f t="shared" si="3"/>
        <v>0</v>
      </c>
      <c r="T108" s="233">
        <f t="shared" si="3"/>
        <v>0</v>
      </c>
      <c r="U108" s="233">
        <f t="shared" si="3"/>
        <v>0</v>
      </c>
      <c r="V108" s="233">
        <f t="shared" si="3"/>
        <v>2888.06</v>
      </c>
      <c r="W108" s="233">
        <f t="shared" si="3"/>
        <v>4290</v>
      </c>
      <c r="X108" s="233">
        <f t="shared" si="3"/>
        <v>750</v>
      </c>
      <c r="Y108" s="233">
        <f t="shared" si="3"/>
        <v>977.7700000000001</v>
      </c>
      <c r="Z108" s="233">
        <f t="shared" si="3"/>
        <v>544</v>
      </c>
      <c r="AA108" s="233">
        <f t="shared" si="3"/>
        <v>3450</v>
      </c>
      <c r="AB108" s="233">
        <f t="shared" si="3"/>
        <v>0</v>
      </c>
      <c r="AC108" s="233">
        <f t="shared" si="3"/>
        <v>60</v>
      </c>
      <c r="AD108" s="233">
        <f t="shared" si="3"/>
        <v>532.72666666666657</v>
      </c>
      <c r="AE108" s="233">
        <f t="shared" si="3"/>
        <v>1700</v>
      </c>
      <c r="AF108" s="705">
        <f>SUM(F108:AE108)</f>
        <v>53740.881111111114</v>
      </c>
    </row>
  </sheetData>
  <autoFilter ref="A2:AF108"/>
  <phoneticPr fontId="21" type="noConversion"/>
  <pageMargins left="0.511811023622047" right="0.28888888888888886" top="0" bottom="0" header="0" footer="0"/>
  <pageSetup paperSize="9" scale="80" orientation="portrait" r:id="rId1"/>
</worksheet>
</file>

<file path=xl/worksheets/sheet10.xml><?xml version="1.0" encoding="utf-8"?>
<worksheet xmlns="http://schemas.openxmlformats.org/spreadsheetml/2006/main" xmlns:r="http://schemas.openxmlformats.org/officeDocument/2006/relationships">
  <dimension ref="A3:J51"/>
  <sheetViews>
    <sheetView topLeftCell="A34" zoomScaleNormal="130" workbookViewId="0">
      <selection activeCell="A38" sqref="A38:J49"/>
    </sheetView>
  </sheetViews>
  <sheetFormatPr defaultColWidth="8.85546875" defaultRowHeight="15"/>
  <cols>
    <col min="1" max="1" width="30.42578125" style="2" customWidth="1"/>
    <col min="2" max="2" width="18.42578125" style="7" customWidth="1"/>
    <col min="3" max="3" width="12.140625" style="7" customWidth="1"/>
    <col min="4" max="4" width="17.28515625" style="1" customWidth="1"/>
    <col min="5" max="5" width="10" style="1" customWidth="1"/>
    <col min="6" max="6" width="8.140625" style="1" customWidth="1"/>
    <col min="7" max="7" width="8.28515625" style="1" customWidth="1"/>
    <col min="8" max="9" width="9.140625" style="1" customWidth="1"/>
    <col min="10" max="10" width="12.42578125" style="1" customWidth="1"/>
  </cols>
  <sheetData>
    <row r="3" spans="1:10" s="4" customFormat="1" ht="15.75">
      <c r="A3" s="709" t="s">
        <v>263</v>
      </c>
      <c r="B3" s="710"/>
      <c r="C3" s="710"/>
      <c r="D3" s="710"/>
      <c r="E3" s="710"/>
      <c r="F3" s="710"/>
      <c r="G3" s="710"/>
      <c r="H3" s="710"/>
      <c r="I3" s="710"/>
      <c r="J3" s="711"/>
    </row>
    <row r="4" spans="1:10" s="4" customFormat="1" ht="15" customHeight="1">
      <c r="A4" s="12"/>
      <c r="B4" s="12"/>
      <c r="C4" s="12"/>
      <c r="D4" s="12"/>
      <c r="E4" s="12"/>
      <c r="F4" s="12"/>
      <c r="G4" s="12"/>
      <c r="H4" s="12"/>
      <c r="I4" s="12"/>
      <c r="J4" s="12"/>
    </row>
    <row r="5" spans="1:10" s="4" customFormat="1" ht="15" customHeight="1">
      <c r="A5" s="720" t="s">
        <v>978</v>
      </c>
      <c r="B5" s="720"/>
      <c r="C5" s="720"/>
      <c r="D5" s="720"/>
      <c r="E5" s="720"/>
      <c r="F5" s="720"/>
      <c r="G5" s="720"/>
      <c r="H5" s="720"/>
      <c r="I5" s="720"/>
      <c r="J5" s="720"/>
    </row>
    <row r="6" spans="1:10" s="4" customFormat="1" ht="15" customHeight="1">
      <c r="A6" s="712" t="s">
        <v>246</v>
      </c>
      <c r="B6" s="712"/>
      <c r="C6" s="712"/>
      <c r="D6" s="712"/>
      <c r="E6" s="712"/>
      <c r="F6" s="712"/>
      <c r="G6" s="712"/>
      <c r="H6" s="712"/>
      <c r="I6" s="712"/>
      <c r="J6" s="712"/>
    </row>
    <row r="7" spans="1:10" s="4" customFormat="1" ht="15" customHeight="1">
      <c r="A7" s="712" t="s">
        <v>247</v>
      </c>
      <c r="B7" s="712"/>
      <c r="C7" s="712"/>
      <c r="D7" s="712"/>
      <c r="E7" s="729"/>
      <c r="F7" s="729"/>
      <c r="G7" s="729"/>
      <c r="H7" s="729"/>
      <c r="I7" s="729"/>
      <c r="J7" s="729"/>
    </row>
    <row r="8" spans="1:10" s="4" customFormat="1" ht="15" customHeight="1">
      <c r="A8" s="712" t="s">
        <v>248</v>
      </c>
      <c r="B8" s="712"/>
      <c r="C8" s="712"/>
      <c r="D8" s="712"/>
      <c r="E8" s="712"/>
      <c r="F8" s="712"/>
      <c r="G8" s="712"/>
      <c r="H8" s="712"/>
      <c r="I8" s="712"/>
      <c r="J8" s="712"/>
    </row>
    <row r="9" spans="1:10" s="4" customFormat="1">
      <c r="A9" s="5"/>
      <c r="B9" s="6"/>
      <c r="C9" s="6"/>
      <c r="D9" s="5"/>
      <c r="E9" s="5"/>
      <c r="F9" s="5"/>
      <c r="G9" s="5"/>
      <c r="H9" s="5"/>
      <c r="I9" s="5"/>
      <c r="J9" s="5"/>
    </row>
    <row r="10" spans="1:10" s="4" customFormat="1" ht="76.5">
      <c r="A10" s="80" t="s">
        <v>198</v>
      </c>
      <c r="B10" s="88" t="s">
        <v>179</v>
      </c>
      <c r="C10" s="77" t="s">
        <v>960</v>
      </c>
      <c r="D10" s="89" t="s">
        <v>122</v>
      </c>
      <c r="E10" s="88" t="s">
        <v>199</v>
      </c>
      <c r="F10" s="88" t="s">
        <v>184</v>
      </c>
      <c r="G10" s="88" t="s">
        <v>185</v>
      </c>
      <c r="H10" s="88" t="s">
        <v>127</v>
      </c>
      <c r="I10" s="80" t="s">
        <v>249</v>
      </c>
      <c r="J10" s="80" t="s">
        <v>188</v>
      </c>
    </row>
    <row r="11" spans="1:10" s="4" customFormat="1" ht="25.5">
      <c r="A11" s="143" t="s">
        <v>43</v>
      </c>
      <c r="B11" s="218" t="s">
        <v>42</v>
      </c>
      <c r="C11" s="144" t="s">
        <v>350</v>
      </c>
      <c r="D11" s="144" t="s">
        <v>384</v>
      </c>
      <c r="E11" s="144" t="s">
        <v>44</v>
      </c>
      <c r="F11" s="144">
        <v>2016</v>
      </c>
      <c r="G11" s="144">
        <v>10</v>
      </c>
      <c r="H11" s="144">
        <v>246</v>
      </c>
      <c r="I11" s="134">
        <v>300</v>
      </c>
      <c r="J11" s="151">
        <v>300</v>
      </c>
    </row>
    <row r="12" spans="1:10" s="4" customFormat="1" ht="25.5">
      <c r="A12" s="143" t="s">
        <v>49</v>
      </c>
      <c r="B12" s="218" t="s">
        <v>48</v>
      </c>
      <c r="C12" s="144" t="s">
        <v>350</v>
      </c>
      <c r="D12" s="144" t="s">
        <v>384</v>
      </c>
      <c r="E12" s="144" t="s">
        <v>50</v>
      </c>
      <c r="F12" s="144">
        <v>2016</v>
      </c>
      <c r="G12" s="144">
        <v>10</v>
      </c>
      <c r="H12" s="144">
        <v>223</v>
      </c>
      <c r="I12" s="134">
        <v>300</v>
      </c>
      <c r="J12" s="151">
        <v>300</v>
      </c>
    </row>
    <row r="13" spans="1:10" s="4" customFormat="1" ht="38.25">
      <c r="A13" s="143" t="s">
        <v>67</v>
      </c>
      <c r="B13" s="218" t="s">
        <v>68</v>
      </c>
      <c r="C13" s="144" t="s">
        <v>350</v>
      </c>
      <c r="D13" s="144" t="s">
        <v>69</v>
      </c>
      <c r="E13" s="270" t="s">
        <v>70</v>
      </c>
      <c r="F13" s="144">
        <v>2016</v>
      </c>
      <c r="G13" s="144" t="s">
        <v>71</v>
      </c>
      <c r="H13" s="144">
        <v>411</v>
      </c>
      <c r="I13" s="134">
        <v>300</v>
      </c>
      <c r="J13" s="151">
        <v>300</v>
      </c>
    </row>
    <row r="14" spans="1:10" s="4" customFormat="1" ht="25.5">
      <c r="A14" s="143" t="s">
        <v>85</v>
      </c>
      <c r="B14" s="218" t="s">
        <v>73</v>
      </c>
      <c r="C14" s="144" t="s">
        <v>350</v>
      </c>
      <c r="D14" s="144" t="s">
        <v>86</v>
      </c>
      <c r="E14" s="144" t="s">
        <v>87</v>
      </c>
      <c r="F14" s="144">
        <v>2016</v>
      </c>
      <c r="G14" s="144" t="s">
        <v>88</v>
      </c>
      <c r="H14" s="144">
        <v>307</v>
      </c>
      <c r="I14" s="134">
        <v>300</v>
      </c>
      <c r="J14" s="151">
        <v>300</v>
      </c>
    </row>
    <row r="15" spans="1:10" s="4" customFormat="1" ht="25.5">
      <c r="A15" s="143" t="s">
        <v>787</v>
      </c>
      <c r="B15" s="218" t="s">
        <v>788</v>
      </c>
      <c r="C15" s="144" t="s">
        <v>350</v>
      </c>
      <c r="D15" s="144" t="s">
        <v>789</v>
      </c>
      <c r="E15" s="144" t="s">
        <v>790</v>
      </c>
      <c r="F15" s="144">
        <v>2016</v>
      </c>
      <c r="G15" s="144" t="s">
        <v>360</v>
      </c>
      <c r="H15" s="144">
        <v>252</v>
      </c>
      <c r="I15" s="134">
        <v>300</v>
      </c>
      <c r="J15" s="151">
        <v>300</v>
      </c>
    </row>
    <row r="16" spans="1:10" s="4" customFormat="1" ht="76.5">
      <c r="A16" s="143" t="s">
        <v>834</v>
      </c>
      <c r="B16" s="218" t="s">
        <v>835</v>
      </c>
      <c r="C16" s="144" t="s">
        <v>350</v>
      </c>
      <c r="D16" s="144" t="s">
        <v>406</v>
      </c>
      <c r="E16" s="144" t="s">
        <v>836</v>
      </c>
      <c r="F16" s="144">
        <v>2016</v>
      </c>
      <c r="G16" s="144" t="s">
        <v>360</v>
      </c>
      <c r="H16" s="144">
        <v>214</v>
      </c>
      <c r="I16" s="134">
        <v>300</v>
      </c>
      <c r="J16" s="151">
        <v>300</v>
      </c>
    </row>
    <row r="17" spans="1:10" s="4" customFormat="1" ht="38.25">
      <c r="A17" s="143" t="s">
        <v>25</v>
      </c>
      <c r="B17" s="218" t="s">
        <v>26</v>
      </c>
      <c r="C17" s="144" t="s">
        <v>350</v>
      </c>
      <c r="D17" s="144" t="s">
        <v>27</v>
      </c>
      <c r="E17" s="144" t="s">
        <v>28</v>
      </c>
      <c r="F17" s="144">
        <v>2016</v>
      </c>
      <c r="G17" s="144" t="s">
        <v>360</v>
      </c>
      <c r="H17" s="144">
        <v>281</v>
      </c>
      <c r="I17" s="134">
        <v>300</v>
      </c>
      <c r="J17" s="151">
        <v>150</v>
      </c>
    </row>
    <row r="18" spans="1:10" s="4" customFormat="1" ht="25.5">
      <c r="A18" s="290" t="s">
        <v>925</v>
      </c>
      <c r="B18" s="266" t="s">
        <v>926</v>
      </c>
      <c r="C18" s="276" t="s">
        <v>350</v>
      </c>
      <c r="D18" s="276" t="s">
        <v>384</v>
      </c>
      <c r="E18" s="276" t="s">
        <v>385</v>
      </c>
      <c r="F18" s="276">
        <v>2016</v>
      </c>
      <c r="G18" s="276">
        <v>12</v>
      </c>
      <c r="H18" s="276">
        <v>252</v>
      </c>
      <c r="I18" s="300">
        <v>300</v>
      </c>
      <c r="J18" s="294">
        <v>150</v>
      </c>
    </row>
    <row r="19" spans="1:10" s="4" customFormat="1" ht="25.5">
      <c r="A19" s="290" t="s">
        <v>925</v>
      </c>
      <c r="B19" s="266" t="s">
        <v>935</v>
      </c>
      <c r="C19" s="276" t="s">
        <v>350</v>
      </c>
      <c r="D19" s="276" t="s">
        <v>384</v>
      </c>
      <c r="E19" s="276" t="s">
        <v>385</v>
      </c>
      <c r="F19" s="276">
        <v>2016</v>
      </c>
      <c r="G19" s="276">
        <v>12</v>
      </c>
      <c r="H19" s="276">
        <v>250</v>
      </c>
      <c r="I19" s="300">
        <v>300</v>
      </c>
      <c r="J19" s="294">
        <v>150</v>
      </c>
    </row>
    <row r="20" spans="1:10" s="4" customFormat="1" ht="39">
      <c r="A20" s="272" t="s">
        <v>493</v>
      </c>
      <c r="B20" s="273" t="s">
        <v>494</v>
      </c>
      <c r="C20" s="144" t="s">
        <v>350</v>
      </c>
      <c r="D20" s="272" t="s">
        <v>495</v>
      </c>
      <c r="E20" s="272" t="s">
        <v>496</v>
      </c>
      <c r="F20" s="272">
        <v>2016</v>
      </c>
      <c r="G20" s="272" t="s">
        <v>497</v>
      </c>
      <c r="H20" s="272">
        <v>256</v>
      </c>
      <c r="I20" s="356">
        <v>300</v>
      </c>
      <c r="J20" s="356">
        <v>150</v>
      </c>
    </row>
    <row r="21" spans="1:10" s="4" customFormat="1" ht="38.25">
      <c r="A21" s="143" t="s">
        <v>488</v>
      </c>
      <c r="B21" s="218" t="s">
        <v>489</v>
      </c>
      <c r="C21" s="144" t="s">
        <v>350</v>
      </c>
      <c r="D21" s="144" t="s">
        <v>490</v>
      </c>
      <c r="E21" s="144" t="s">
        <v>491</v>
      </c>
      <c r="F21" s="144">
        <v>2016</v>
      </c>
      <c r="G21" s="144" t="s">
        <v>492</v>
      </c>
      <c r="H21" s="144">
        <v>208</v>
      </c>
      <c r="I21" s="134">
        <v>300</v>
      </c>
      <c r="J21" s="151">
        <f>I21/3</f>
        <v>100</v>
      </c>
    </row>
    <row r="22" spans="1:10" s="4" customFormat="1" ht="38.25">
      <c r="A22" s="143" t="s">
        <v>488</v>
      </c>
      <c r="B22" s="218" t="s">
        <v>489</v>
      </c>
      <c r="C22" s="144" t="s">
        <v>350</v>
      </c>
      <c r="D22" s="144" t="s">
        <v>490</v>
      </c>
      <c r="E22" s="144" t="s">
        <v>491</v>
      </c>
      <c r="F22" s="144">
        <v>2016</v>
      </c>
      <c r="G22" s="144" t="s">
        <v>492</v>
      </c>
      <c r="H22" s="144">
        <v>208</v>
      </c>
      <c r="I22" s="134">
        <v>300</v>
      </c>
      <c r="J22" s="151">
        <f>I22/3</f>
        <v>100</v>
      </c>
    </row>
    <row r="23" spans="1:10" s="4" customFormat="1" ht="38.25">
      <c r="A23" s="143" t="s">
        <v>488</v>
      </c>
      <c r="B23" s="218" t="s">
        <v>777</v>
      </c>
      <c r="C23" s="144" t="s">
        <v>350</v>
      </c>
      <c r="D23" s="144" t="s">
        <v>406</v>
      </c>
      <c r="E23" s="144" t="s">
        <v>491</v>
      </c>
      <c r="F23" s="144">
        <v>2016</v>
      </c>
      <c r="G23" s="144">
        <v>12</v>
      </c>
      <c r="H23" s="144">
        <v>209</v>
      </c>
      <c r="I23" s="134">
        <v>300</v>
      </c>
      <c r="J23" s="151">
        <f>I23/3</f>
        <v>100</v>
      </c>
    </row>
    <row r="24" spans="1:10" s="4" customFormat="1" ht="25.5">
      <c r="A24" s="143" t="s">
        <v>636</v>
      </c>
      <c r="B24" s="143" t="s">
        <v>637</v>
      </c>
      <c r="C24" s="144" t="s">
        <v>350</v>
      </c>
      <c r="D24" s="144" t="s">
        <v>384</v>
      </c>
      <c r="E24" s="144" t="s">
        <v>638</v>
      </c>
      <c r="F24" s="144">
        <v>2016</v>
      </c>
      <c r="G24" s="144" t="s">
        <v>360</v>
      </c>
      <c r="H24" s="144">
        <v>200</v>
      </c>
      <c r="I24" s="150">
        <v>300</v>
      </c>
      <c r="J24" s="151">
        <v>150</v>
      </c>
    </row>
    <row r="25" spans="1:10" s="4" customFormat="1" ht="38.25">
      <c r="A25" s="143" t="s">
        <v>808</v>
      </c>
      <c r="B25" s="218" t="s">
        <v>809</v>
      </c>
      <c r="C25" s="144" t="s">
        <v>350</v>
      </c>
      <c r="D25" s="144" t="s">
        <v>490</v>
      </c>
      <c r="E25" s="144" t="s">
        <v>810</v>
      </c>
      <c r="F25" s="144">
        <v>2016</v>
      </c>
      <c r="G25" s="144" t="s">
        <v>492</v>
      </c>
      <c r="H25" s="144">
        <v>203</v>
      </c>
      <c r="I25" s="134">
        <v>300</v>
      </c>
      <c r="J25" s="151">
        <f>I25/2</f>
        <v>150</v>
      </c>
    </row>
    <row r="26" spans="1:10" s="4" customFormat="1" ht="38.25">
      <c r="A26" s="143" t="s">
        <v>404</v>
      </c>
      <c r="B26" s="218" t="s">
        <v>405</v>
      </c>
      <c r="C26" s="144" t="s">
        <v>350</v>
      </c>
      <c r="D26" s="144" t="s">
        <v>406</v>
      </c>
      <c r="E26" s="144" t="s">
        <v>407</v>
      </c>
      <c r="F26" s="144">
        <v>2016</v>
      </c>
      <c r="G26" s="144">
        <v>12</v>
      </c>
      <c r="H26" s="144">
        <v>206</v>
      </c>
      <c r="I26" s="134">
        <v>300</v>
      </c>
      <c r="J26" s="151">
        <f>I26/3</f>
        <v>100</v>
      </c>
    </row>
    <row r="27" spans="1:10" s="4" customFormat="1" ht="38.25">
      <c r="A27" s="143" t="s">
        <v>404</v>
      </c>
      <c r="B27" s="218" t="s">
        <v>405</v>
      </c>
      <c r="C27" s="144" t="s">
        <v>350</v>
      </c>
      <c r="D27" s="144" t="s">
        <v>406</v>
      </c>
      <c r="E27" s="144" t="s">
        <v>407</v>
      </c>
      <c r="F27" s="144">
        <v>2016</v>
      </c>
      <c r="G27" s="144">
        <v>12</v>
      </c>
      <c r="H27" s="144">
        <v>206</v>
      </c>
      <c r="I27" s="134">
        <v>300</v>
      </c>
      <c r="J27" s="151">
        <f>I27/3</f>
        <v>100</v>
      </c>
    </row>
    <row r="28" spans="1:10" s="4" customFormat="1" ht="38.25">
      <c r="A28" s="143" t="s">
        <v>404</v>
      </c>
      <c r="B28" s="218" t="s">
        <v>405</v>
      </c>
      <c r="C28" s="144" t="s">
        <v>350</v>
      </c>
      <c r="D28" s="144" t="s">
        <v>406</v>
      </c>
      <c r="E28" s="144" t="s">
        <v>407</v>
      </c>
      <c r="F28" s="144">
        <v>2016</v>
      </c>
      <c r="G28" s="144">
        <v>12</v>
      </c>
      <c r="H28" s="144">
        <v>206</v>
      </c>
      <c r="I28" s="134">
        <v>300</v>
      </c>
      <c r="J28" s="151">
        <f>I28/3</f>
        <v>100</v>
      </c>
    </row>
    <row r="29" spans="1:10" s="4" customFormat="1" ht="102">
      <c r="A29" s="138" t="s">
        <v>1106</v>
      </c>
      <c r="B29" s="138" t="s">
        <v>1107</v>
      </c>
      <c r="C29" s="139" t="s">
        <v>582</v>
      </c>
      <c r="D29" s="139" t="s">
        <v>1108</v>
      </c>
      <c r="E29" s="139" t="s">
        <v>1109</v>
      </c>
      <c r="F29" s="139">
        <v>2016</v>
      </c>
      <c r="G29" s="342" t="s">
        <v>1110</v>
      </c>
      <c r="H29" s="139">
        <v>547</v>
      </c>
      <c r="I29" s="194">
        <v>300</v>
      </c>
      <c r="J29" s="194">
        <v>300</v>
      </c>
    </row>
    <row r="30" spans="1:10" s="4" customFormat="1" ht="38.25">
      <c r="A30" s="138" t="s">
        <v>1111</v>
      </c>
      <c r="B30" s="138" t="s">
        <v>1112</v>
      </c>
      <c r="C30" s="139" t="s">
        <v>582</v>
      </c>
      <c r="D30" s="139" t="s">
        <v>1113</v>
      </c>
      <c r="E30" s="139" t="s">
        <v>1114</v>
      </c>
      <c r="F30" s="139">
        <v>2016</v>
      </c>
      <c r="G30" s="139" t="s">
        <v>1115</v>
      </c>
      <c r="H30" s="139">
        <v>235</v>
      </c>
      <c r="I30" s="142">
        <v>300</v>
      </c>
      <c r="J30" s="135">
        <f>I30/5</f>
        <v>60</v>
      </c>
    </row>
    <row r="31" spans="1:10" s="4" customFormat="1" ht="25.5">
      <c r="A31" s="138" t="s">
        <v>1116</v>
      </c>
      <c r="B31" s="138" t="s">
        <v>1117</v>
      </c>
      <c r="C31" s="139" t="s">
        <v>582</v>
      </c>
      <c r="D31" s="139" t="s">
        <v>1118</v>
      </c>
      <c r="E31" s="139" t="s">
        <v>1119</v>
      </c>
      <c r="F31" s="139">
        <v>2016</v>
      </c>
      <c r="G31" s="139" t="s">
        <v>360</v>
      </c>
      <c r="H31" s="139" t="s">
        <v>1120</v>
      </c>
      <c r="I31" s="142">
        <v>300</v>
      </c>
      <c r="J31" s="135">
        <v>300</v>
      </c>
    </row>
    <row r="32" spans="1:10" s="4" customFormat="1" ht="38.25">
      <c r="A32" s="138" t="s">
        <v>1111</v>
      </c>
      <c r="B32" s="138" t="s">
        <v>1112</v>
      </c>
      <c r="C32" s="139" t="s">
        <v>582</v>
      </c>
      <c r="D32" s="139" t="s">
        <v>1113</v>
      </c>
      <c r="E32" s="139" t="s">
        <v>1114</v>
      </c>
      <c r="F32" s="139">
        <v>2016</v>
      </c>
      <c r="G32" s="139" t="s">
        <v>1115</v>
      </c>
      <c r="H32" s="139">
        <v>235</v>
      </c>
      <c r="I32" s="142">
        <v>300</v>
      </c>
      <c r="J32" s="135">
        <f>300/5</f>
        <v>60</v>
      </c>
    </row>
    <row r="33" spans="1:10" s="4" customFormat="1" ht="25.5">
      <c r="A33" s="138" t="s">
        <v>1121</v>
      </c>
      <c r="B33" s="138" t="s">
        <v>1122</v>
      </c>
      <c r="C33" s="139" t="s">
        <v>582</v>
      </c>
      <c r="D33" s="139" t="s">
        <v>1123</v>
      </c>
      <c r="E33" s="139" t="s">
        <v>1124</v>
      </c>
      <c r="F33" s="139">
        <v>2016</v>
      </c>
      <c r="G33" s="139" t="s">
        <v>998</v>
      </c>
      <c r="H33" s="139">
        <v>238</v>
      </c>
      <c r="I33" s="142">
        <v>300</v>
      </c>
      <c r="J33" s="135">
        <v>300</v>
      </c>
    </row>
    <row r="34" spans="1:10" s="4" customFormat="1" ht="39">
      <c r="A34" s="338" t="s">
        <v>1125</v>
      </c>
      <c r="B34" s="338" t="s">
        <v>1126</v>
      </c>
      <c r="C34" s="139" t="s">
        <v>582</v>
      </c>
      <c r="D34" s="139" t="s">
        <v>384</v>
      </c>
      <c r="E34" s="338" t="s">
        <v>1586</v>
      </c>
      <c r="F34" s="139">
        <v>2016</v>
      </c>
      <c r="G34" s="139" t="s">
        <v>1587</v>
      </c>
      <c r="H34" s="139">
        <v>206</v>
      </c>
      <c r="I34" s="142">
        <v>300</v>
      </c>
      <c r="J34" s="135">
        <v>100</v>
      </c>
    </row>
    <row r="35" spans="1:10" s="4" customFormat="1" ht="25.5">
      <c r="A35" s="138" t="s">
        <v>1588</v>
      </c>
      <c r="B35" s="138" t="s">
        <v>1589</v>
      </c>
      <c r="C35" s="432" t="s">
        <v>582</v>
      </c>
      <c r="D35" s="139" t="s">
        <v>1590</v>
      </c>
      <c r="E35" s="139" t="s">
        <v>1591</v>
      </c>
      <c r="F35" s="139">
        <v>2016</v>
      </c>
      <c r="G35" s="139">
        <v>12</v>
      </c>
      <c r="H35" s="139">
        <v>202</v>
      </c>
      <c r="I35" s="142">
        <v>300</v>
      </c>
      <c r="J35" s="135">
        <v>300</v>
      </c>
    </row>
    <row r="36" spans="1:10" s="4" customFormat="1" ht="38.25">
      <c r="A36" s="138" t="s">
        <v>1592</v>
      </c>
      <c r="B36" s="138" t="s">
        <v>1484</v>
      </c>
      <c r="C36" s="139" t="s">
        <v>582</v>
      </c>
      <c r="D36" s="139" t="s">
        <v>1593</v>
      </c>
      <c r="E36" s="139" t="s">
        <v>1594</v>
      </c>
      <c r="F36" s="139">
        <v>2016</v>
      </c>
      <c r="G36" s="139" t="s">
        <v>1094</v>
      </c>
      <c r="H36" s="139">
        <v>160</v>
      </c>
      <c r="I36" s="142">
        <v>240</v>
      </c>
      <c r="J36" s="135">
        <v>240</v>
      </c>
    </row>
    <row r="37" spans="1:10" s="4" customFormat="1">
      <c r="A37" s="338" t="s">
        <v>1125</v>
      </c>
      <c r="B37" s="433" t="s">
        <v>1126</v>
      </c>
      <c r="C37" s="139" t="s">
        <v>582</v>
      </c>
      <c r="D37" s="139" t="s">
        <v>384</v>
      </c>
      <c r="E37" s="434" t="s">
        <v>1586</v>
      </c>
      <c r="F37" s="139">
        <v>2016</v>
      </c>
      <c r="G37" s="139" t="s">
        <v>1587</v>
      </c>
      <c r="H37" s="139">
        <v>206</v>
      </c>
      <c r="I37" s="142">
        <v>300</v>
      </c>
      <c r="J37" s="135">
        <v>100</v>
      </c>
    </row>
    <row r="38" spans="1:10" s="4" customFormat="1" ht="25.5">
      <c r="A38" s="165" t="s">
        <v>3260</v>
      </c>
      <c r="B38" s="165" t="s">
        <v>3261</v>
      </c>
      <c r="C38" s="139" t="s">
        <v>843</v>
      </c>
      <c r="D38" s="139" t="s">
        <v>384</v>
      </c>
      <c r="E38" s="139" t="s">
        <v>3262</v>
      </c>
      <c r="F38" s="139">
        <v>2016</v>
      </c>
      <c r="G38" s="139" t="s">
        <v>71</v>
      </c>
      <c r="H38" s="139">
        <v>250</v>
      </c>
      <c r="I38" s="142">
        <v>300</v>
      </c>
      <c r="J38" s="135">
        <v>300</v>
      </c>
    </row>
    <row r="39" spans="1:10" s="4" customFormat="1" ht="25.5">
      <c r="A39" s="165" t="s">
        <v>3263</v>
      </c>
      <c r="B39" s="165" t="s">
        <v>1902</v>
      </c>
      <c r="C39" s="139" t="s">
        <v>843</v>
      </c>
      <c r="D39" s="139" t="s">
        <v>3264</v>
      </c>
      <c r="E39" s="139" t="s">
        <v>3265</v>
      </c>
      <c r="F39" s="139">
        <v>2016</v>
      </c>
      <c r="G39" s="139" t="s">
        <v>360</v>
      </c>
      <c r="H39" s="139">
        <v>206</v>
      </c>
      <c r="I39" s="142">
        <v>300</v>
      </c>
      <c r="J39" s="135">
        <v>300</v>
      </c>
    </row>
    <row r="40" spans="1:10" s="4" customFormat="1" ht="38.25">
      <c r="A40" s="165" t="s">
        <v>3266</v>
      </c>
      <c r="B40" s="165" t="s">
        <v>3267</v>
      </c>
      <c r="C40" s="139" t="s">
        <v>843</v>
      </c>
      <c r="D40" s="139" t="s">
        <v>3268</v>
      </c>
      <c r="E40" s="139" t="s">
        <v>3269</v>
      </c>
      <c r="F40" s="139">
        <v>2016</v>
      </c>
      <c r="G40" s="139" t="s">
        <v>88</v>
      </c>
      <c r="H40" s="139">
        <v>258</v>
      </c>
      <c r="I40" s="142">
        <v>300</v>
      </c>
      <c r="J40" s="135">
        <v>300</v>
      </c>
    </row>
    <row r="41" spans="1:10" s="4" customFormat="1" ht="25.5">
      <c r="A41" s="632" t="s">
        <v>3270</v>
      </c>
      <c r="B41" s="165" t="s">
        <v>1910</v>
      </c>
      <c r="C41" s="139" t="s">
        <v>843</v>
      </c>
      <c r="D41" s="139" t="s">
        <v>3271</v>
      </c>
      <c r="E41" s="139" t="s">
        <v>3272</v>
      </c>
      <c r="F41" s="139">
        <v>2016</v>
      </c>
      <c r="G41" s="139" t="s">
        <v>360</v>
      </c>
      <c r="H41" s="139">
        <v>215</v>
      </c>
      <c r="I41" s="142">
        <v>300</v>
      </c>
      <c r="J41" s="135">
        <v>300</v>
      </c>
    </row>
    <row r="42" spans="1:10" s="4" customFormat="1" ht="38.25">
      <c r="A42" s="165" t="s">
        <v>3273</v>
      </c>
      <c r="B42" s="165" t="s">
        <v>1926</v>
      </c>
      <c r="C42" s="139" t="s">
        <v>843</v>
      </c>
      <c r="D42" s="139" t="s">
        <v>3271</v>
      </c>
      <c r="E42" s="139" t="s">
        <v>3274</v>
      </c>
      <c r="F42" s="139">
        <v>2016</v>
      </c>
      <c r="G42" s="139" t="s">
        <v>360</v>
      </c>
      <c r="H42" s="139">
        <v>215</v>
      </c>
      <c r="I42" s="142">
        <v>300</v>
      </c>
      <c r="J42" s="135">
        <v>300</v>
      </c>
    </row>
    <row r="43" spans="1:10" s="4" customFormat="1" ht="38.25">
      <c r="A43" s="165" t="s">
        <v>3275</v>
      </c>
      <c r="B43" s="165" t="s">
        <v>3276</v>
      </c>
      <c r="C43" s="139" t="s">
        <v>843</v>
      </c>
      <c r="D43" s="139" t="s">
        <v>490</v>
      </c>
      <c r="E43" s="139" t="s">
        <v>3277</v>
      </c>
      <c r="F43" s="139">
        <v>2016</v>
      </c>
      <c r="G43" s="139" t="s">
        <v>611</v>
      </c>
      <c r="H43" s="139">
        <v>253</v>
      </c>
      <c r="I43" s="142">
        <v>300</v>
      </c>
      <c r="J43" s="135">
        <v>100</v>
      </c>
    </row>
    <row r="44" spans="1:10" s="4" customFormat="1" ht="38.25">
      <c r="A44" s="165" t="s">
        <v>3278</v>
      </c>
      <c r="B44" s="165" t="s">
        <v>1926</v>
      </c>
      <c r="C44" s="139" t="s">
        <v>843</v>
      </c>
      <c r="D44" s="139" t="s">
        <v>3271</v>
      </c>
      <c r="E44" s="139" t="s">
        <v>3279</v>
      </c>
      <c r="F44" s="139">
        <v>2016</v>
      </c>
      <c r="G44" s="139" t="s">
        <v>360</v>
      </c>
      <c r="H44" s="139">
        <v>200</v>
      </c>
      <c r="I44" s="142">
        <v>300</v>
      </c>
      <c r="J44" s="135">
        <v>300</v>
      </c>
    </row>
    <row r="45" spans="1:10" s="4" customFormat="1" ht="25.5">
      <c r="A45" s="165" t="s">
        <v>3280</v>
      </c>
      <c r="B45" s="165" t="s">
        <v>1928</v>
      </c>
      <c r="C45" s="139" t="s">
        <v>843</v>
      </c>
      <c r="D45" s="139" t="s">
        <v>3281</v>
      </c>
      <c r="E45" s="139" t="s">
        <v>3282</v>
      </c>
      <c r="F45" s="139">
        <v>2016</v>
      </c>
      <c r="G45" s="139" t="s">
        <v>2690</v>
      </c>
      <c r="H45" s="139">
        <v>217</v>
      </c>
      <c r="I45" s="142">
        <v>300</v>
      </c>
      <c r="J45" s="135">
        <v>300</v>
      </c>
    </row>
    <row r="46" spans="1:10" ht="25.5">
      <c r="A46" s="165" t="s">
        <v>3283</v>
      </c>
      <c r="B46" s="165" t="s">
        <v>3284</v>
      </c>
      <c r="C46" s="139" t="s">
        <v>843</v>
      </c>
      <c r="D46" s="139" t="s">
        <v>3285</v>
      </c>
      <c r="E46" s="139" t="s">
        <v>3286</v>
      </c>
      <c r="F46" s="139">
        <v>2016</v>
      </c>
      <c r="G46" s="139">
        <v>10</v>
      </c>
      <c r="H46" s="139">
        <v>408</v>
      </c>
      <c r="I46" s="142">
        <v>300</v>
      </c>
      <c r="J46" s="135">
        <v>300</v>
      </c>
    </row>
    <row r="47" spans="1:10">
      <c r="A47" s="633" t="s">
        <v>3287</v>
      </c>
      <c r="B47" s="165" t="s">
        <v>3288</v>
      </c>
      <c r="C47" s="139" t="s">
        <v>843</v>
      </c>
      <c r="D47" s="139" t="s">
        <v>384</v>
      </c>
      <c r="E47" s="249" t="s">
        <v>3289</v>
      </c>
      <c r="F47" s="139">
        <v>2016</v>
      </c>
      <c r="G47" s="139" t="s">
        <v>360</v>
      </c>
      <c r="H47" s="139">
        <v>150</v>
      </c>
      <c r="I47" s="142">
        <v>300</v>
      </c>
      <c r="J47" s="135">
        <v>225</v>
      </c>
    </row>
    <row r="48" spans="1:10" ht="38.25">
      <c r="A48" s="165" t="s">
        <v>3290</v>
      </c>
      <c r="B48" s="165" t="s">
        <v>3291</v>
      </c>
      <c r="C48" s="129" t="s">
        <v>843</v>
      </c>
      <c r="D48" s="139" t="s">
        <v>3292</v>
      </c>
      <c r="E48" s="139" t="s">
        <v>3293</v>
      </c>
      <c r="F48" s="139">
        <v>2016</v>
      </c>
      <c r="G48" s="139" t="s">
        <v>88</v>
      </c>
      <c r="H48" s="139">
        <v>300</v>
      </c>
      <c r="I48" s="142">
        <v>300</v>
      </c>
      <c r="J48" s="135">
        <v>300</v>
      </c>
    </row>
    <row r="49" spans="1:10" ht="25.5">
      <c r="A49" s="165" t="s">
        <v>3294</v>
      </c>
      <c r="B49" s="165" t="s">
        <v>3295</v>
      </c>
      <c r="C49" s="139" t="s">
        <v>843</v>
      </c>
      <c r="D49" s="139" t="s">
        <v>406</v>
      </c>
      <c r="E49" s="139" t="s">
        <v>3296</v>
      </c>
      <c r="F49" s="139">
        <v>2016</v>
      </c>
      <c r="G49" s="139" t="s">
        <v>360</v>
      </c>
      <c r="H49" s="139">
        <v>222</v>
      </c>
      <c r="I49" s="142">
        <v>300</v>
      </c>
      <c r="J49" s="135">
        <v>300</v>
      </c>
    </row>
    <row r="50" spans="1:10">
      <c r="A50" s="138"/>
      <c r="B50" s="165"/>
      <c r="C50" s="139"/>
      <c r="D50" s="139"/>
      <c r="E50" s="139"/>
      <c r="F50" s="139"/>
      <c r="G50" s="139"/>
      <c r="H50" s="139"/>
      <c r="I50" s="142"/>
      <c r="J50" s="135"/>
    </row>
    <row r="51" spans="1:10">
      <c r="A51" s="9" t="s">
        <v>126</v>
      </c>
      <c r="I51" s="103"/>
      <c r="J51" s="105">
        <f>SUM(J11:J50)</f>
        <v>8385</v>
      </c>
    </row>
  </sheetData>
  <mergeCells count="5">
    <mergeCell ref="A3:J3"/>
    <mergeCell ref="A6:J6"/>
    <mergeCell ref="A8:J8"/>
    <mergeCell ref="A7:J7"/>
    <mergeCell ref="A5:J5"/>
  </mergeCells>
  <phoneticPr fontId="21" type="noConversion"/>
  <hyperlinks>
    <hyperlink ref="G29" r:id="rId1"/>
  </hyperlinks>
  <pageMargins left="0.511811023622047" right="0.31496062992126" top="0.24" bottom="0" header="0" footer="0"/>
  <pageSetup paperSize="9" orientation="landscape" horizontalDpi="200" verticalDpi="200" r:id="rId2"/>
</worksheet>
</file>

<file path=xl/worksheets/sheet11.xml><?xml version="1.0" encoding="utf-8"?>
<worksheet xmlns="http://schemas.openxmlformats.org/spreadsheetml/2006/main" xmlns:r="http://schemas.openxmlformats.org/officeDocument/2006/relationships">
  <dimension ref="A2:L58"/>
  <sheetViews>
    <sheetView topLeftCell="A16" zoomScaleNormal="130" workbookViewId="0">
      <selection activeCell="A19" sqref="A19:J19"/>
    </sheetView>
  </sheetViews>
  <sheetFormatPr defaultColWidth="8.85546875" defaultRowHeight="15"/>
  <cols>
    <col min="1" max="1" width="32" style="2" customWidth="1"/>
    <col min="2" max="2" width="18.42578125" style="7" customWidth="1"/>
    <col min="3" max="3" width="8.42578125" style="7" customWidth="1"/>
    <col min="4" max="4" width="18.28515625" style="1" customWidth="1"/>
    <col min="5" max="5" width="11.140625" style="1" customWidth="1"/>
    <col min="6" max="9" width="9.140625" style="1" customWidth="1"/>
    <col min="10" max="10" width="12.28515625" style="1" customWidth="1"/>
  </cols>
  <sheetData>
    <row r="2" spans="1:12" s="4" customFormat="1" ht="15" customHeight="1">
      <c r="A2" s="709" t="s">
        <v>262</v>
      </c>
      <c r="B2" s="710"/>
      <c r="C2" s="710"/>
      <c r="D2" s="710"/>
      <c r="E2" s="710"/>
      <c r="F2" s="710"/>
      <c r="G2" s="710"/>
      <c r="H2" s="710"/>
      <c r="I2" s="710"/>
      <c r="J2" s="711"/>
      <c r="K2" s="3"/>
      <c r="L2" s="3"/>
    </row>
    <row r="3" spans="1:12" s="4" customFormat="1" ht="15" customHeight="1">
      <c r="A3" s="12"/>
      <c r="B3" s="12"/>
      <c r="C3" s="12"/>
      <c r="D3" s="12"/>
      <c r="E3" s="12"/>
      <c r="F3" s="12"/>
      <c r="G3" s="12"/>
      <c r="H3" s="12"/>
      <c r="I3" s="12"/>
      <c r="J3" s="12"/>
      <c r="K3" s="3"/>
      <c r="L3" s="3"/>
    </row>
    <row r="4" spans="1:12" s="4" customFormat="1" ht="18" customHeight="1">
      <c r="A4" s="734" t="s">
        <v>979</v>
      </c>
      <c r="B4" s="734"/>
      <c r="C4" s="734"/>
      <c r="D4" s="734"/>
      <c r="E4" s="734"/>
      <c r="F4" s="734"/>
      <c r="G4" s="734"/>
      <c r="H4" s="734"/>
      <c r="I4" s="734"/>
      <c r="J4" s="734"/>
      <c r="K4" s="3"/>
      <c r="L4" s="3"/>
    </row>
    <row r="5" spans="1:12" s="4" customFormat="1">
      <c r="A5" s="735" t="s">
        <v>243</v>
      </c>
      <c r="B5" s="735"/>
      <c r="C5" s="735"/>
      <c r="D5" s="735"/>
      <c r="E5" s="735"/>
      <c r="F5" s="735"/>
      <c r="G5" s="735"/>
      <c r="H5" s="735"/>
      <c r="I5" s="735"/>
      <c r="J5" s="735"/>
      <c r="K5" s="3"/>
      <c r="L5" s="3"/>
    </row>
    <row r="6" spans="1:12" s="4" customFormat="1">
      <c r="A6" s="712" t="s">
        <v>250</v>
      </c>
      <c r="B6" s="712"/>
      <c r="C6" s="712"/>
      <c r="D6" s="712"/>
      <c r="E6" s="712"/>
      <c r="F6" s="712"/>
      <c r="G6" s="712"/>
      <c r="H6" s="712"/>
      <c r="I6" s="712"/>
      <c r="J6" s="712"/>
      <c r="K6" s="10"/>
      <c r="L6" s="10"/>
    </row>
    <row r="7" spans="1:12" s="4" customFormat="1">
      <c r="A7" s="730" t="s">
        <v>251</v>
      </c>
      <c r="B7" s="730"/>
      <c r="C7" s="730"/>
      <c r="D7" s="730"/>
      <c r="E7" s="730"/>
      <c r="F7" s="730"/>
      <c r="G7" s="730"/>
      <c r="H7" s="730"/>
      <c r="I7" s="730"/>
      <c r="J7" s="730"/>
      <c r="K7" s="3"/>
      <c r="L7" s="3"/>
    </row>
    <row r="8" spans="1:12" s="4" customFormat="1">
      <c r="A8" s="730" t="s">
        <v>252</v>
      </c>
      <c r="B8" s="730"/>
      <c r="C8" s="730"/>
      <c r="D8" s="730"/>
      <c r="E8" s="730"/>
      <c r="F8" s="730"/>
      <c r="G8" s="730"/>
      <c r="H8" s="730"/>
      <c r="I8" s="730"/>
      <c r="J8" s="730"/>
      <c r="K8" s="3"/>
      <c r="L8" s="3"/>
    </row>
    <row r="9" spans="1:12">
      <c r="A9" s="5"/>
      <c r="B9" s="6"/>
      <c r="C9" s="6"/>
      <c r="D9" s="5"/>
      <c r="E9" s="5"/>
      <c r="F9" s="5"/>
      <c r="G9" s="5"/>
      <c r="H9" s="5"/>
      <c r="I9" s="5"/>
      <c r="J9" s="5"/>
      <c r="K9" s="1"/>
      <c r="L9" s="1"/>
    </row>
    <row r="10" spans="1:12" ht="89.25">
      <c r="A10" s="78" t="s">
        <v>200</v>
      </c>
      <c r="B10" s="79" t="s">
        <v>179</v>
      </c>
      <c r="C10" s="77" t="s">
        <v>960</v>
      </c>
      <c r="D10" s="87" t="s">
        <v>122</v>
      </c>
      <c r="E10" s="79" t="s">
        <v>199</v>
      </c>
      <c r="F10" s="79" t="s">
        <v>128</v>
      </c>
      <c r="G10" s="78" t="s">
        <v>184</v>
      </c>
      <c r="H10" s="78" t="s">
        <v>185</v>
      </c>
      <c r="I10" s="78" t="s">
        <v>249</v>
      </c>
      <c r="J10" s="78" t="s">
        <v>259</v>
      </c>
      <c r="K10" s="1"/>
      <c r="L10" s="1"/>
    </row>
    <row r="11" spans="1:12" ht="51">
      <c r="A11" s="143" t="s">
        <v>639</v>
      </c>
      <c r="B11" s="218" t="s">
        <v>640</v>
      </c>
      <c r="C11" s="144" t="s">
        <v>350</v>
      </c>
      <c r="D11" s="144" t="s">
        <v>641</v>
      </c>
      <c r="E11" s="144" t="s">
        <v>642</v>
      </c>
      <c r="F11" s="144" t="s">
        <v>643</v>
      </c>
      <c r="G11" s="144">
        <v>2016</v>
      </c>
      <c r="H11" s="144" t="s">
        <v>622</v>
      </c>
      <c r="I11" s="134">
        <v>60</v>
      </c>
      <c r="J11" s="151">
        <v>30</v>
      </c>
      <c r="K11" s="1"/>
      <c r="L11" s="1"/>
    </row>
    <row r="12" spans="1:12" ht="25.5">
      <c r="A12" s="290" t="s">
        <v>909</v>
      </c>
      <c r="B12" s="266" t="s">
        <v>45</v>
      </c>
      <c r="C12" s="276" t="s">
        <v>350</v>
      </c>
      <c r="D12" s="276" t="s">
        <v>384</v>
      </c>
      <c r="E12" s="276" t="s">
        <v>46</v>
      </c>
      <c r="F12" s="276" t="s">
        <v>910</v>
      </c>
      <c r="G12" s="276">
        <v>2016</v>
      </c>
      <c r="H12" s="276">
        <v>10</v>
      </c>
      <c r="I12" s="300">
        <v>120</v>
      </c>
      <c r="J12" s="294">
        <v>120</v>
      </c>
      <c r="K12" s="1"/>
      <c r="L12" s="1"/>
    </row>
    <row r="13" spans="1:12" ht="25.5">
      <c r="A13" s="143" t="s">
        <v>911</v>
      </c>
      <c r="B13" s="218" t="s">
        <v>51</v>
      </c>
      <c r="C13" s="144" t="s">
        <v>350</v>
      </c>
      <c r="D13" s="144" t="s">
        <v>384</v>
      </c>
      <c r="E13" s="144" t="s">
        <v>52</v>
      </c>
      <c r="F13" s="144">
        <v>22</v>
      </c>
      <c r="G13" s="144">
        <v>2016</v>
      </c>
      <c r="H13" s="144">
        <v>10</v>
      </c>
      <c r="I13" s="134">
        <v>60</v>
      </c>
      <c r="J13" s="151">
        <v>180</v>
      </c>
      <c r="K13" s="1"/>
      <c r="L13" s="1"/>
    </row>
    <row r="14" spans="1:12" ht="51">
      <c r="A14" s="143" t="s">
        <v>639</v>
      </c>
      <c r="B14" s="218" t="s">
        <v>640</v>
      </c>
      <c r="C14" s="144" t="s">
        <v>350</v>
      </c>
      <c r="D14" s="144" t="s">
        <v>641</v>
      </c>
      <c r="E14" s="144" t="s">
        <v>642</v>
      </c>
      <c r="F14" s="144" t="s">
        <v>643</v>
      </c>
      <c r="G14" s="144">
        <v>2016</v>
      </c>
      <c r="H14" s="144" t="s">
        <v>622</v>
      </c>
      <c r="I14" s="134">
        <v>60</v>
      </c>
      <c r="J14" s="151">
        <v>30</v>
      </c>
      <c r="K14" s="1"/>
      <c r="L14" s="1"/>
    </row>
    <row r="15" spans="1:12" ht="102">
      <c r="A15" s="295" t="s">
        <v>921</v>
      </c>
      <c r="B15" s="297" t="s">
        <v>53</v>
      </c>
      <c r="C15" s="296" t="s">
        <v>350</v>
      </c>
      <c r="D15" s="296" t="s">
        <v>406</v>
      </c>
      <c r="E15" s="296" t="s">
        <v>54</v>
      </c>
      <c r="F15" s="296" t="s">
        <v>922</v>
      </c>
      <c r="G15" s="296">
        <v>2016</v>
      </c>
      <c r="H15" s="296" t="s">
        <v>923</v>
      </c>
      <c r="I15" s="301">
        <v>240</v>
      </c>
      <c r="J15" s="302">
        <v>240</v>
      </c>
      <c r="K15" s="1"/>
      <c r="L15" s="1"/>
    </row>
    <row r="16" spans="1:12" ht="51">
      <c r="A16" s="295" t="s">
        <v>921</v>
      </c>
      <c r="B16" s="297" t="s">
        <v>53</v>
      </c>
      <c r="C16" s="296" t="s">
        <v>350</v>
      </c>
      <c r="D16" s="296" t="s">
        <v>406</v>
      </c>
      <c r="E16" s="296" t="s">
        <v>54</v>
      </c>
      <c r="F16" s="296" t="s">
        <v>924</v>
      </c>
      <c r="G16" s="296">
        <v>2016</v>
      </c>
      <c r="H16" s="296" t="s">
        <v>923</v>
      </c>
      <c r="I16" s="301">
        <v>60</v>
      </c>
      <c r="J16" s="302">
        <v>60</v>
      </c>
      <c r="K16" s="1"/>
      <c r="L16" s="1"/>
    </row>
    <row r="17" spans="1:12" ht="25.5">
      <c r="A17" s="435" t="s">
        <v>1595</v>
      </c>
      <c r="B17" s="436" t="s">
        <v>1596</v>
      </c>
      <c r="C17" s="437" t="s">
        <v>582</v>
      </c>
      <c r="D17" s="437" t="s">
        <v>384</v>
      </c>
      <c r="E17" s="437" t="s">
        <v>1597</v>
      </c>
      <c r="F17" s="437" t="s">
        <v>1598</v>
      </c>
      <c r="G17" s="437">
        <v>2016</v>
      </c>
      <c r="H17" s="437" t="s">
        <v>532</v>
      </c>
      <c r="I17" s="438">
        <v>60</v>
      </c>
      <c r="J17" s="439">
        <v>300</v>
      </c>
      <c r="K17" s="1"/>
      <c r="L17" s="1"/>
    </row>
    <row r="18" spans="1:12" ht="38.25">
      <c r="A18" s="143" t="s">
        <v>1599</v>
      </c>
      <c r="B18" s="218" t="s">
        <v>1600</v>
      </c>
      <c r="C18" s="144" t="s">
        <v>582</v>
      </c>
      <c r="D18" s="144" t="s">
        <v>1593</v>
      </c>
      <c r="E18" s="144" t="s">
        <v>1601</v>
      </c>
      <c r="F18" s="144">
        <v>54</v>
      </c>
      <c r="G18" s="144">
        <v>2016</v>
      </c>
      <c r="H18" s="144" t="s">
        <v>1094</v>
      </c>
      <c r="I18" s="134">
        <f>MIN(F18/10*60,60)</f>
        <v>60</v>
      </c>
      <c r="J18" s="151">
        <v>216</v>
      </c>
      <c r="K18" s="1"/>
      <c r="L18" s="1"/>
    </row>
    <row r="19" spans="1:12" ht="89.25">
      <c r="A19" s="165" t="s">
        <v>3297</v>
      </c>
      <c r="B19" s="165" t="s">
        <v>3298</v>
      </c>
      <c r="C19" s="165" t="s">
        <v>843</v>
      </c>
      <c r="D19" s="165" t="s">
        <v>3299</v>
      </c>
      <c r="E19" s="634" t="s">
        <v>3300</v>
      </c>
      <c r="F19" s="139" t="s">
        <v>3301</v>
      </c>
      <c r="G19" s="139">
        <v>2016</v>
      </c>
      <c r="H19" s="139">
        <v>12</v>
      </c>
      <c r="I19" s="142">
        <v>60</v>
      </c>
      <c r="J19" s="135">
        <v>10</v>
      </c>
      <c r="K19" s="1"/>
      <c r="L19" s="1"/>
    </row>
    <row r="20" spans="1:12">
      <c r="A20" s="143"/>
      <c r="B20" s="218"/>
      <c r="C20" s="144"/>
      <c r="D20" s="144"/>
      <c r="E20" s="144"/>
      <c r="F20" s="144"/>
      <c r="G20" s="144"/>
      <c r="H20" s="144"/>
      <c r="I20" s="144"/>
      <c r="J20" s="151"/>
      <c r="K20" s="1"/>
      <c r="L20" s="1"/>
    </row>
    <row r="21" spans="1:12">
      <c r="A21" s="143"/>
      <c r="B21" s="218"/>
      <c r="C21" s="144"/>
      <c r="D21" s="144"/>
      <c r="E21" s="144"/>
      <c r="F21" s="144"/>
      <c r="G21" s="144"/>
      <c r="H21" s="144"/>
      <c r="I21" s="134"/>
      <c r="J21" s="151"/>
      <c r="K21" s="1"/>
      <c r="L21" s="1"/>
    </row>
    <row r="22" spans="1:12">
      <c r="A22" s="143"/>
      <c r="B22" s="218"/>
      <c r="C22" s="144"/>
      <c r="D22" s="144"/>
      <c r="E22" s="144"/>
      <c r="F22" s="144"/>
      <c r="G22" s="144"/>
      <c r="H22" s="144"/>
      <c r="I22" s="134"/>
      <c r="J22" s="151"/>
      <c r="K22" s="1"/>
      <c r="L22" s="1"/>
    </row>
    <row r="23" spans="1:12">
      <c r="A23" s="138"/>
      <c r="B23" s="165"/>
      <c r="C23" s="139"/>
      <c r="D23" s="139"/>
      <c r="E23" s="139"/>
      <c r="F23" s="139"/>
      <c r="G23" s="139"/>
      <c r="H23" s="139"/>
      <c r="I23" s="142"/>
      <c r="J23" s="135"/>
      <c r="K23" s="1"/>
      <c r="L23" s="1"/>
    </row>
    <row r="24" spans="1:12">
      <c r="A24" s="138"/>
      <c r="B24" s="165"/>
      <c r="C24" s="139"/>
      <c r="D24" s="139"/>
      <c r="E24" s="139"/>
      <c r="F24" s="139"/>
      <c r="G24" s="139"/>
      <c r="H24" s="139"/>
      <c r="I24" s="142"/>
      <c r="J24" s="135"/>
      <c r="K24" s="1"/>
      <c r="L24" s="1"/>
    </row>
    <row r="25" spans="1:12">
      <c r="A25" s="138"/>
      <c r="B25" s="165"/>
      <c r="C25" s="139"/>
      <c r="D25" s="139"/>
      <c r="E25" s="139"/>
      <c r="F25" s="139"/>
      <c r="G25" s="139"/>
      <c r="H25" s="139"/>
      <c r="I25" s="142"/>
      <c r="J25" s="135"/>
      <c r="K25" s="1"/>
      <c r="L25" s="1"/>
    </row>
    <row r="26" spans="1:12">
      <c r="A26" s="138"/>
      <c r="B26" s="165"/>
      <c r="C26" s="139"/>
      <c r="D26" s="139"/>
      <c r="E26" s="139"/>
      <c r="F26" s="139"/>
      <c r="G26" s="139"/>
      <c r="H26" s="139"/>
      <c r="I26" s="142"/>
      <c r="J26" s="135"/>
      <c r="K26" s="1"/>
      <c r="L26" s="1"/>
    </row>
    <row r="27" spans="1:12">
      <c r="A27" s="138"/>
      <c r="B27" s="165"/>
      <c r="C27" s="139"/>
      <c r="D27" s="139"/>
      <c r="E27" s="139"/>
      <c r="F27" s="139"/>
      <c r="G27" s="139"/>
      <c r="H27" s="139"/>
      <c r="I27" s="142"/>
      <c r="J27" s="135"/>
      <c r="K27" s="1"/>
      <c r="L27" s="1"/>
    </row>
    <row r="28" spans="1:12">
      <c r="A28" s="138"/>
      <c r="B28" s="165"/>
      <c r="C28" s="139"/>
      <c r="D28" s="139"/>
      <c r="E28" s="139"/>
      <c r="F28" s="139"/>
      <c r="G28" s="139"/>
      <c r="H28" s="139"/>
      <c r="I28" s="142"/>
      <c r="J28" s="135"/>
      <c r="K28" s="1"/>
      <c r="L28" s="1"/>
    </row>
    <row r="29" spans="1:12">
      <c r="A29" s="138"/>
      <c r="B29" s="165"/>
      <c r="C29" s="139"/>
      <c r="D29" s="139"/>
      <c r="E29" s="139"/>
      <c r="F29" s="139"/>
      <c r="G29" s="139"/>
      <c r="H29" s="139"/>
      <c r="I29" s="142"/>
      <c r="J29" s="135"/>
      <c r="K29" s="1"/>
      <c r="L29" s="1"/>
    </row>
    <row r="30" spans="1:12">
      <c r="A30" s="138"/>
      <c r="B30" s="165"/>
      <c r="C30" s="139"/>
      <c r="D30" s="139"/>
      <c r="E30" s="139"/>
      <c r="F30" s="139"/>
      <c r="G30" s="139"/>
      <c r="H30" s="139"/>
      <c r="I30" s="142"/>
      <c r="J30" s="135"/>
      <c r="K30" s="1"/>
      <c r="L30" s="1"/>
    </row>
    <row r="31" spans="1:12">
      <c r="A31" s="138"/>
      <c r="B31" s="165"/>
      <c r="C31" s="139"/>
      <c r="D31" s="139"/>
      <c r="E31" s="139"/>
      <c r="F31" s="139"/>
      <c r="G31" s="139"/>
      <c r="H31" s="139"/>
      <c r="I31" s="142"/>
      <c r="J31" s="135"/>
      <c r="K31" s="1"/>
      <c r="L31" s="1"/>
    </row>
    <row r="32" spans="1:12">
      <c r="A32" s="138"/>
      <c r="B32" s="165"/>
      <c r="C32" s="139"/>
      <c r="D32" s="139"/>
      <c r="E32" s="139"/>
      <c r="F32" s="139"/>
      <c r="G32" s="139"/>
      <c r="H32" s="139"/>
      <c r="I32" s="142"/>
      <c r="J32" s="135"/>
      <c r="K32" s="1"/>
      <c r="L32" s="1"/>
    </row>
    <row r="33" spans="1:12">
      <c r="A33" s="138"/>
      <c r="B33" s="165"/>
      <c r="C33" s="139"/>
      <c r="D33" s="139"/>
      <c r="E33" s="139"/>
      <c r="F33" s="139"/>
      <c r="G33" s="139"/>
      <c r="H33" s="139"/>
      <c r="I33" s="142"/>
      <c r="J33" s="135"/>
      <c r="K33" s="1"/>
      <c r="L33" s="1"/>
    </row>
    <row r="34" spans="1:12">
      <c r="A34" s="138"/>
      <c r="B34" s="165"/>
      <c r="C34" s="139"/>
      <c r="D34" s="139"/>
      <c r="E34" s="139"/>
      <c r="F34" s="139"/>
      <c r="G34" s="139"/>
      <c r="H34" s="139"/>
      <c r="I34" s="142"/>
      <c r="J34" s="135"/>
      <c r="K34" s="1"/>
      <c r="L34" s="1"/>
    </row>
    <row r="35" spans="1:12">
      <c r="A35" s="138"/>
      <c r="B35" s="165"/>
      <c r="C35" s="139"/>
      <c r="D35" s="139"/>
      <c r="E35" s="139"/>
      <c r="F35" s="139"/>
      <c r="G35" s="139"/>
      <c r="H35" s="139"/>
      <c r="I35" s="142"/>
      <c r="J35" s="135"/>
      <c r="K35" s="1"/>
      <c r="L35" s="1"/>
    </row>
    <row r="36" spans="1:12">
      <c r="A36" s="138"/>
      <c r="B36" s="165"/>
      <c r="C36" s="139"/>
      <c r="D36" s="139"/>
      <c r="E36" s="139"/>
      <c r="F36" s="139"/>
      <c r="G36" s="139"/>
      <c r="H36" s="139"/>
      <c r="I36" s="142"/>
      <c r="J36" s="135"/>
      <c r="K36" s="1"/>
      <c r="L36" s="1"/>
    </row>
    <row r="37" spans="1:12">
      <c r="A37" s="138"/>
      <c r="B37" s="165"/>
      <c r="C37" s="139"/>
      <c r="D37" s="139"/>
      <c r="E37" s="139"/>
      <c r="F37" s="139"/>
      <c r="G37" s="139"/>
      <c r="H37" s="139"/>
      <c r="I37" s="142"/>
      <c r="J37" s="135"/>
      <c r="K37" s="1"/>
      <c r="L37" s="1"/>
    </row>
    <row r="38" spans="1:12">
      <c r="A38" s="138"/>
      <c r="B38" s="165"/>
      <c r="C38" s="139"/>
      <c r="D38" s="139"/>
      <c r="E38" s="139"/>
      <c r="F38" s="139"/>
      <c r="G38" s="139"/>
      <c r="H38" s="139"/>
      <c r="I38" s="142"/>
      <c r="J38" s="135"/>
      <c r="K38" s="1"/>
      <c r="L38" s="1"/>
    </row>
    <row r="39" spans="1:12">
      <c r="A39" s="138"/>
      <c r="B39" s="165"/>
      <c r="C39" s="139"/>
      <c r="D39" s="139"/>
      <c r="E39" s="139"/>
      <c r="F39" s="139"/>
      <c r="G39" s="139"/>
      <c r="H39" s="139"/>
      <c r="I39" s="142"/>
      <c r="J39" s="135"/>
      <c r="K39" s="1"/>
      <c r="L39" s="1"/>
    </row>
    <row r="40" spans="1:12">
      <c r="A40" s="138"/>
      <c r="B40" s="165"/>
      <c r="C40" s="139"/>
      <c r="D40" s="139"/>
      <c r="E40" s="139"/>
      <c r="F40" s="139"/>
      <c r="G40" s="139"/>
      <c r="H40" s="139"/>
      <c r="I40" s="142"/>
      <c r="J40" s="135"/>
      <c r="K40" s="1"/>
      <c r="L40" s="1"/>
    </row>
    <row r="41" spans="1:12">
      <c r="A41" s="138"/>
      <c r="B41" s="165"/>
      <c r="C41" s="139"/>
      <c r="D41" s="139"/>
      <c r="E41" s="139"/>
      <c r="F41" s="139"/>
      <c r="G41" s="139"/>
      <c r="H41" s="139"/>
      <c r="I41" s="142"/>
      <c r="J41" s="135"/>
      <c r="K41" s="1"/>
      <c r="L41" s="1"/>
    </row>
    <row r="42" spans="1:12">
      <c r="A42" s="138"/>
      <c r="B42" s="165"/>
      <c r="C42" s="139"/>
      <c r="D42" s="139"/>
      <c r="E42" s="139"/>
      <c r="F42" s="139"/>
      <c r="G42" s="139"/>
      <c r="H42" s="139"/>
      <c r="I42" s="142"/>
      <c r="J42" s="135"/>
      <c r="K42" s="1"/>
      <c r="L42" s="1"/>
    </row>
    <row r="43" spans="1:12">
      <c r="A43" s="138"/>
      <c r="B43" s="165"/>
      <c r="C43" s="139"/>
      <c r="D43" s="139"/>
      <c r="E43" s="139"/>
      <c r="F43" s="139"/>
      <c r="G43" s="139"/>
      <c r="H43" s="139"/>
      <c r="I43" s="142"/>
      <c r="J43" s="135"/>
      <c r="K43" s="1"/>
      <c r="L43" s="1"/>
    </row>
    <row r="44" spans="1:12">
      <c r="A44" s="138"/>
      <c r="B44" s="165"/>
      <c r="C44" s="139"/>
      <c r="D44" s="139"/>
      <c r="E44" s="139"/>
      <c r="F44" s="139"/>
      <c r="G44" s="139"/>
      <c r="H44" s="139"/>
      <c r="I44" s="142"/>
      <c r="J44" s="135"/>
      <c r="K44" s="1"/>
      <c r="L44" s="1"/>
    </row>
    <row r="45" spans="1:12">
      <c r="A45" s="138"/>
      <c r="B45" s="165"/>
      <c r="C45" s="139"/>
      <c r="D45" s="139"/>
      <c r="E45" s="139"/>
      <c r="F45" s="139"/>
      <c r="G45" s="139"/>
      <c r="H45" s="139"/>
      <c r="I45" s="142"/>
      <c r="J45" s="135"/>
      <c r="K45" s="1"/>
      <c r="L45" s="1"/>
    </row>
    <row r="46" spans="1:12">
      <c r="A46" s="138"/>
      <c r="B46" s="165"/>
      <c r="C46" s="139"/>
      <c r="D46" s="139"/>
      <c r="E46" s="139"/>
      <c r="F46" s="139"/>
      <c r="G46" s="139"/>
      <c r="H46" s="139"/>
      <c r="I46" s="142"/>
      <c r="J46" s="135"/>
      <c r="K46" s="1"/>
      <c r="L46" s="1"/>
    </row>
    <row r="47" spans="1:12">
      <c r="A47" s="138"/>
      <c r="B47" s="165"/>
      <c r="C47" s="139"/>
      <c r="D47" s="139"/>
      <c r="E47" s="139"/>
      <c r="F47" s="139"/>
      <c r="G47" s="139"/>
      <c r="H47" s="139"/>
      <c r="I47" s="142"/>
      <c r="J47" s="135"/>
      <c r="K47" s="1"/>
      <c r="L47" s="1"/>
    </row>
    <row r="48" spans="1:12">
      <c r="A48" s="138"/>
      <c r="B48" s="165"/>
      <c r="C48" s="139"/>
      <c r="D48" s="139"/>
      <c r="E48" s="139"/>
      <c r="F48" s="139"/>
      <c r="G48" s="139"/>
      <c r="H48" s="139"/>
      <c r="I48" s="142"/>
      <c r="J48" s="135"/>
      <c r="K48" s="1"/>
      <c r="L48" s="1"/>
    </row>
    <row r="49" spans="1:12">
      <c r="A49" s="138"/>
      <c r="B49" s="165"/>
      <c r="C49" s="139"/>
      <c r="D49" s="139"/>
      <c r="E49" s="139"/>
      <c r="F49" s="139"/>
      <c r="G49" s="139"/>
      <c r="H49" s="139"/>
      <c r="I49" s="142"/>
      <c r="J49" s="135"/>
      <c r="K49" s="1"/>
      <c r="L49" s="1"/>
    </row>
    <row r="50" spans="1:12">
      <c r="A50" s="138"/>
      <c r="B50" s="165"/>
      <c r="C50" s="139"/>
      <c r="D50" s="139"/>
      <c r="E50" s="139"/>
      <c r="F50" s="139"/>
      <c r="G50" s="139"/>
      <c r="H50" s="139"/>
      <c r="I50" s="142"/>
      <c r="J50" s="135"/>
      <c r="K50" s="1"/>
      <c r="L50" s="1"/>
    </row>
    <row r="51" spans="1:12">
      <c r="A51" s="138"/>
      <c r="B51" s="165"/>
      <c r="C51" s="139"/>
      <c r="D51" s="139"/>
      <c r="E51" s="139"/>
      <c r="F51" s="139"/>
      <c r="G51" s="139"/>
      <c r="H51" s="139"/>
      <c r="I51" s="142"/>
      <c r="J51" s="135"/>
      <c r="K51" s="1"/>
      <c r="L51" s="1"/>
    </row>
    <row r="52" spans="1:12">
      <c r="A52" s="138"/>
      <c r="B52" s="165"/>
      <c r="C52" s="139"/>
      <c r="D52" s="139"/>
      <c r="E52" s="139"/>
      <c r="F52" s="139"/>
      <c r="G52" s="139"/>
      <c r="H52" s="139"/>
      <c r="I52" s="142"/>
      <c r="J52" s="135"/>
      <c r="K52" s="1"/>
      <c r="L52" s="1"/>
    </row>
    <row r="53" spans="1:12">
      <c r="A53" s="138"/>
      <c r="B53" s="165"/>
      <c r="C53" s="139"/>
      <c r="D53" s="139"/>
      <c r="E53" s="139"/>
      <c r="F53" s="139"/>
      <c r="G53" s="139"/>
      <c r="H53" s="139"/>
      <c r="I53" s="142"/>
      <c r="J53" s="135"/>
      <c r="K53" s="1"/>
      <c r="L53" s="1"/>
    </row>
    <row r="54" spans="1:12">
      <c r="A54" s="138"/>
      <c r="B54" s="165"/>
      <c r="C54" s="139"/>
      <c r="D54" s="139"/>
      <c r="E54" s="139"/>
      <c r="F54" s="139"/>
      <c r="G54" s="139"/>
      <c r="H54" s="139"/>
      <c r="I54" s="142"/>
      <c r="J54" s="135"/>
      <c r="K54" s="1"/>
      <c r="L54" s="1"/>
    </row>
    <row r="55" spans="1:12">
      <c r="A55" s="138"/>
      <c r="B55" s="165"/>
      <c r="C55" s="139"/>
      <c r="D55" s="139"/>
      <c r="E55" s="139"/>
      <c r="F55" s="139"/>
      <c r="G55" s="139"/>
      <c r="H55" s="139"/>
      <c r="I55" s="142"/>
      <c r="J55" s="135"/>
      <c r="K55" s="1"/>
      <c r="L55" s="1"/>
    </row>
    <row r="56" spans="1:12">
      <c r="A56" s="9" t="s">
        <v>126</v>
      </c>
      <c r="I56" s="103"/>
      <c r="J56" s="105">
        <f>SUM(J11:J55)</f>
        <v>1186</v>
      </c>
    </row>
    <row r="58" spans="1:12">
      <c r="A58" s="34"/>
      <c r="B58" s="10"/>
      <c r="C58" s="10"/>
      <c r="D58" s="10"/>
      <c r="E58" s="10"/>
      <c r="F58" s="10"/>
      <c r="G58" s="10"/>
      <c r="H58" s="10"/>
      <c r="I58" s="10"/>
      <c r="J58" s="10"/>
    </row>
  </sheetData>
  <mergeCells count="6">
    <mergeCell ref="A2:J2"/>
    <mergeCell ref="A6:J6"/>
    <mergeCell ref="A7:J7"/>
    <mergeCell ref="A8:J8"/>
    <mergeCell ref="A4:J4"/>
    <mergeCell ref="A5:J5"/>
  </mergeCells>
  <phoneticPr fontId="21" type="noConversion"/>
  <pageMargins left="0.511811023622047" right="0.31496062992126" top="0" bottom="0" header="0" footer="0"/>
  <pageSetup paperSize="9" orientation="landscape" horizontalDpi="200" verticalDpi="200" r:id="rId1"/>
</worksheet>
</file>

<file path=xl/worksheets/sheet12.xml><?xml version="1.0" encoding="utf-8"?>
<worksheet xmlns="http://schemas.openxmlformats.org/spreadsheetml/2006/main" xmlns:r="http://schemas.openxmlformats.org/officeDocument/2006/relationships">
  <dimension ref="A2:J58"/>
  <sheetViews>
    <sheetView zoomScaleNormal="130" workbookViewId="0">
      <selection activeCell="A9" sqref="A9:J11"/>
    </sheetView>
  </sheetViews>
  <sheetFormatPr defaultColWidth="8.85546875" defaultRowHeight="15"/>
  <cols>
    <col min="1" max="1" width="28.85546875" style="2" customWidth="1"/>
    <col min="2" max="2" width="16" style="7" customWidth="1"/>
    <col min="3" max="3" width="9.7109375" style="7" customWidth="1"/>
    <col min="4" max="4" width="13.85546875" style="7" customWidth="1"/>
    <col min="5" max="5" width="14.140625" style="1" customWidth="1"/>
    <col min="6" max="6" width="10" style="1" customWidth="1"/>
    <col min="7" max="7" width="9.140625" style="1" customWidth="1"/>
    <col min="8" max="8" width="6.28515625" customWidth="1"/>
  </cols>
  <sheetData>
    <row r="2" spans="1:10" s="4" customFormat="1" ht="15" customHeight="1">
      <c r="A2" s="709" t="s">
        <v>261</v>
      </c>
      <c r="B2" s="710"/>
      <c r="C2" s="710"/>
      <c r="D2" s="710"/>
      <c r="E2" s="710"/>
      <c r="F2" s="710"/>
      <c r="G2" s="710"/>
      <c r="H2" s="710"/>
      <c r="I2" s="710"/>
      <c r="J2" s="711"/>
    </row>
    <row r="3" spans="1:10" s="4" customFormat="1" ht="15" customHeight="1">
      <c r="A3" s="11"/>
      <c r="B3" s="11"/>
      <c r="C3" s="11"/>
      <c r="D3" s="11"/>
      <c r="E3" s="11"/>
      <c r="F3" s="3"/>
      <c r="G3" s="3"/>
    </row>
    <row r="4" spans="1:10" s="4" customFormat="1" ht="15" customHeight="1">
      <c r="A4" s="714" t="s">
        <v>253</v>
      </c>
      <c r="B4" s="714"/>
      <c r="C4" s="714"/>
      <c r="D4" s="714"/>
      <c r="E4" s="714"/>
      <c r="F4" s="714"/>
      <c r="G4" s="714"/>
      <c r="H4" s="714"/>
      <c r="I4" s="714"/>
      <c r="J4" s="714"/>
    </row>
    <row r="5" spans="1:10" s="4" customFormat="1" ht="15" customHeight="1">
      <c r="A5" s="714" t="s">
        <v>962</v>
      </c>
      <c r="B5" s="714"/>
      <c r="C5" s="714"/>
      <c r="D5" s="714"/>
      <c r="E5" s="714"/>
      <c r="F5" s="714"/>
      <c r="G5" s="714"/>
      <c r="H5" s="714"/>
      <c r="I5" s="714"/>
      <c r="J5" s="714"/>
    </row>
    <row r="6" spans="1:10" s="4" customFormat="1">
      <c r="A6" s="2"/>
      <c r="B6" s="7"/>
      <c r="C6" s="7"/>
      <c r="D6" s="7"/>
      <c r="E6" s="1"/>
      <c r="F6" s="1"/>
      <c r="G6" s="1"/>
      <c r="H6"/>
    </row>
    <row r="7" spans="1:10" s="4" customFormat="1" ht="93" customHeight="1">
      <c r="A7" s="78" t="s">
        <v>172</v>
      </c>
      <c r="B7" s="79" t="s">
        <v>201</v>
      </c>
      <c r="C7" s="77" t="s">
        <v>960</v>
      </c>
      <c r="D7" s="87" t="s">
        <v>122</v>
      </c>
      <c r="E7" s="79" t="s">
        <v>160</v>
      </c>
      <c r="F7" s="79" t="s">
        <v>184</v>
      </c>
      <c r="G7" s="79" t="s">
        <v>185</v>
      </c>
      <c r="H7" s="79" t="s">
        <v>127</v>
      </c>
      <c r="I7" s="78" t="s">
        <v>131</v>
      </c>
      <c r="J7" s="78" t="s">
        <v>258</v>
      </c>
    </row>
    <row r="8" spans="1:10" ht="38.25">
      <c r="A8" s="352" t="s">
        <v>1602</v>
      </c>
      <c r="B8" s="352" t="s">
        <v>1603</v>
      </c>
      <c r="C8" s="333" t="s">
        <v>582</v>
      </c>
      <c r="D8" s="333" t="s">
        <v>1604</v>
      </c>
      <c r="E8" s="333" t="s">
        <v>1605</v>
      </c>
      <c r="F8" s="333">
        <v>2016</v>
      </c>
      <c r="G8" s="333" t="s">
        <v>985</v>
      </c>
      <c r="H8" s="333"/>
      <c r="I8" s="334">
        <v>200</v>
      </c>
      <c r="J8" s="440">
        <v>100</v>
      </c>
    </row>
    <row r="9" spans="1:10" ht="38.25">
      <c r="A9" s="352" t="s">
        <v>3302</v>
      </c>
      <c r="B9" s="333" t="s">
        <v>3303</v>
      </c>
      <c r="C9" s="139" t="s">
        <v>843</v>
      </c>
      <c r="D9" s="333" t="s">
        <v>3304</v>
      </c>
      <c r="E9" s="333" t="s">
        <v>3305</v>
      </c>
      <c r="F9" s="333">
        <v>2016</v>
      </c>
      <c r="G9" s="333" t="s">
        <v>532</v>
      </c>
      <c r="H9" s="333">
        <v>317</v>
      </c>
      <c r="I9" s="142" t="s">
        <v>3306</v>
      </c>
      <c r="J9" s="196">
        <v>33.33</v>
      </c>
    </row>
    <row r="10" spans="1:10" ht="76.5">
      <c r="A10" s="200" t="s">
        <v>3307</v>
      </c>
      <c r="B10" s="165" t="s">
        <v>3308</v>
      </c>
      <c r="C10" s="139" t="s">
        <v>843</v>
      </c>
      <c r="D10" s="139" t="s">
        <v>3309</v>
      </c>
      <c r="E10" s="200" t="s">
        <v>3310</v>
      </c>
      <c r="F10" s="139">
        <v>2016</v>
      </c>
      <c r="G10" s="139" t="s">
        <v>532</v>
      </c>
      <c r="H10" s="139" t="s">
        <v>3311</v>
      </c>
      <c r="I10" s="142" t="s">
        <v>3306</v>
      </c>
      <c r="J10" s="196">
        <v>50</v>
      </c>
    </row>
    <row r="11" spans="1:10" ht="89.25">
      <c r="A11" s="165" t="s">
        <v>3312</v>
      </c>
      <c r="B11" s="165" t="s">
        <v>3313</v>
      </c>
      <c r="C11" s="139" t="s">
        <v>843</v>
      </c>
      <c r="D11" s="139" t="s">
        <v>3314</v>
      </c>
      <c r="E11" s="138" t="s">
        <v>3315</v>
      </c>
      <c r="F11" s="139">
        <v>2016</v>
      </c>
      <c r="G11" s="139" t="s">
        <v>400</v>
      </c>
      <c r="H11" s="139"/>
      <c r="I11" s="142" t="s">
        <v>3306</v>
      </c>
      <c r="J11" s="196">
        <v>28.57</v>
      </c>
    </row>
    <row r="12" spans="1:10">
      <c r="A12" s="165"/>
      <c r="B12" s="165"/>
      <c r="C12" s="139"/>
      <c r="D12" s="139"/>
      <c r="E12" s="139"/>
      <c r="F12" s="139"/>
      <c r="G12" s="139"/>
      <c r="H12" s="139"/>
      <c r="I12" s="197"/>
      <c r="J12" s="196"/>
    </row>
    <row r="13" spans="1:10">
      <c r="A13" s="165"/>
      <c r="B13" s="165"/>
      <c r="C13" s="139"/>
      <c r="D13" s="139"/>
      <c r="E13" s="139"/>
      <c r="F13" s="139"/>
      <c r="G13" s="139"/>
      <c r="H13" s="139"/>
      <c r="I13" s="197"/>
      <c r="J13" s="196"/>
    </row>
    <row r="14" spans="1:10">
      <c r="A14" s="165"/>
      <c r="B14" s="165"/>
      <c r="C14" s="139"/>
      <c r="D14" s="139"/>
      <c r="E14" s="139"/>
      <c r="F14" s="139"/>
      <c r="G14" s="139"/>
      <c r="H14" s="139"/>
      <c r="I14" s="197"/>
      <c r="J14" s="196"/>
    </row>
    <row r="15" spans="1:10">
      <c r="A15" s="165"/>
      <c r="B15" s="165"/>
      <c r="C15" s="139"/>
      <c r="D15" s="139"/>
      <c r="E15" s="139"/>
      <c r="F15" s="139"/>
      <c r="G15" s="139"/>
      <c r="H15" s="139"/>
      <c r="I15" s="197"/>
      <c r="J15" s="196"/>
    </row>
    <row r="16" spans="1:10">
      <c r="A16" s="165"/>
      <c r="B16" s="165"/>
      <c r="C16" s="139"/>
      <c r="D16" s="139"/>
      <c r="E16" s="139"/>
      <c r="F16" s="139"/>
      <c r="G16" s="139"/>
      <c r="H16" s="139"/>
      <c r="I16" s="197"/>
      <c r="J16" s="196"/>
    </row>
    <row r="17" spans="1:10">
      <c r="A17" s="165"/>
      <c r="B17" s="165"/>
      <c r="C17" s="139"/>
      <c r="D17" s="139"/>
      <c r="E17" s="139"/>
      <c r="F17" s="139"/>
      <c r="G17" s="139"/>
      <c r="H17" s="139"/>
      <c r="I17" s="197"/>
      <c r="J17" s="196"/>
    </row>
    <row r="18" spans="1:10">
      <c r="A18" s="165"/>
      <c r="B18" s="165"/>
      <c r="C18" s="139"/>
      <c r="D18" s="139"/>
      <c r="E18" s="139"/>
      <c r="F18" s="139"/>
      <c r="G18" s="139"/>
      <c r="H18" s="139"/>
      <c r="I18" s="197"/>
      <c r="J18" s="196"/>
    </row>
    <row r="19" spans="1:10">
      <c r="A19" s="165"/>
      <c r="B19" s="165"/>
      <c r="C19" s="139"/>
      <c r="D19" s="139"/>
      <c r="E19" s="139"/>
      <c r="F19" s="139"/>
      <c r="G19" s="139"/>
      <c r="H19" s="139"/>
      <c r="I19" s="197"/>
      <c r="J19" s="196"/>
    </row>
    <row r="20" spans="1:10">
      <c r="A20" s="165"/>
      <c r="B20" s="165"/>
      <c r="C20" s="139"/>
      <c r="D20" s="139"/>
      <c r="E20" s="139"/>
      <c r="F20" s="139"/>
      <c r="G20" s="139"/>
      <c r="H20" s="139"/>
      <c r="I20" s="197"/>
      <c r="J20" s="196"/>
    </row>
    <row r="21" spans="1:10">
      <c r="A21" s="165"/>
      <c r="B21" s="165"/>
      <c r="C21" s="139"/>
      <c r="D21" s="139"/>
      <c r="E21" s="139"/>
      <c r="F21" s="139"/>
      <c r="G21" s="139"/>
      <c r="H21" s="139"/>
      <c r="I21" s="197"/>
      <c r="J21" s="196"/>
    </row>
    <row r="22" spans="1:10">
      <c r="A22" s="165"/>
      <c r="B22" s="165"/>
      <c r="C22" s="139"/>
      <c r="D22" s="139"/>
      <c r="E22" s="139"/>
      <c r="F22" s="139"/>
      <c r="G22" s="139"/>
      <c r="H22" s="139"/>
      <c r="I22" s="197"/>
      <c r="J22" s="196"/>
    </row>
    <row r="23" spans="1:10">
      <c r="A23" s="165"/>
      <c r="B23" s="165"/>
      <c r="C23" s="139"/>
      <c r="D23" s="139"/>
      <c r="E23" s="139"/>
      <c r="F23" s="139"/>
      <c r="G23" s="139"/>
      <c r="H23" s="139"/>
      <c r="I23" s="197"/>
      <c r="J23" s="196"/>
    </row>
    <row r="24" spans="1:10">
      <c r="A24" s="165"/>
      <c r="B24" s="165"/>
      <c r="C24" s="139"/>
      <c r="D24" s="139"/>
      <c r="E24" s="139"/>
      <c r="F24" s="139"/>
      <c r="G24" s="139"/>
      <c r="H24" s="139"/>
      <c r="I24" s="197"/>
      <c r="J24" s="196"/>
    </row>
    <row r="25" spans="1:10">
      <c r="A25" s="165"/>
      <c r="B25" s="165"/>
      <c r="C25" s="139"/>
      <c r="D25" s="139"/>
      <c r="E25" s="139"/>
      <c r="F25" s="139"/>
      <c r="G25" s="139"/>
      <c r="H25" s="139"/>
      <c r="I25" s="197"/>
      <c r="J25" s="196"/>
    </row>
    <row r="26" spans="1:10">
      <c r="A26" s="165"/>
      <c r="B26" s="165"/>
      <c r="C26" s="139"/>
      <c r="D26" s="139"/>
      <c r="E26" s="139"/>
      <c r="F26" s="139"/>
      <c r="G26" s="139"/>
      <c r="H26" s="139"/>
      <c r="I26" s="197"/>
      <c r="J26" s="196"/>
    </row>
    <row r="27" spans="1:10">
      <c r="A27" s="165"/>
      <c r="B27" s="165"/>
      <c r="C27" s="139"/>
      <c r="D27" s="139"/>
      <c r="E27" s="139"/>
      <c r="F27" s="139"/>
      <c r="G27" s="139"/>
      <c r="H27" s="139"/>
      <c r="I27" s="197"/>
      <c r="J27" s="196"/>
    </row>
    <row r="28" spans="1:10">
      <c r="A28" s="165"/>
      <c r="B28" s="165"/>
      <c r="C28" s="139"/>
      <c r="D28" s="139"/>
      <c r="E28" s="139"/>
      <c r="F28" s="139"/>
      <c r="G28" s="139"/>
      <c r="H28" s="139"/>
      <c r="I28" s="197"/>
      <c r="J28" s="196"/>
    </row>
    <row r="29" spans="1:10">
      <c r="A29" s="165"/>
      <c r="B29" s="165"/>
      <c r="C29" s="139"/>
      <c r="D29" s="139"/>
      <c r="E29" s="139"/>
      <c r="F29" s="139"/>
      <c r="G29" s="139"/>
      <c r="H29" s="139"/>
      <c r="I29" s="197"/>
      <c r="J29" s="196"/>
    </row>
    <row r="30" spans="1:10">
      <c r="A30" s="165"/>
      <c r="B30" s="165"/>
      <c r="C30" s="139"/>
      <c r="D30" s="139"/>
      <c r="E30" s="139"/>
      <c r="F30" s="139"/>
      <c r="G30" s="139"/>
      <c r="H30" s="139"/>
      <c r="I30" s="197"/>
      <c r="J30" s="196"/>
    </row>
    <row r="31" spans="1:10">
      <c r="A31" s="165"/>
      <c r="B31" s="165"/>
      <c r="C31" s="139"/>
      <c r="D31" s="139"/>
      <c r="E31" s="139"/>
      <c r="F31" s="139"/>
      <c r="G31" s="139"/>
      <c r="H31" s="139"/>
      <c r="I31" s="197"/>
      <c r="J31" s="196"/>
    </row>
    <row r="32" spans="1:10">
      <c r="A32" s="165"/>
      <c r="B32" s="165"/>
      <c r="C32" s="139"/>
      <c r="D32" s="139"/>
      <c r="E32" s="139"/>
      <c r="F32" s="139"/>
      <c r="G32" s="139"/>
      <c r="H32" s="139"/>
      <c r="I32" s="197"/>
      <c r="J32" s="196"/>
    </row>
    <row r="33" spans="1:10">
      <c r="A33" s="165"/>
      <c r="B33" s="165"/>
      <c r="C33" s="139"/>
      <c r="D33" s="139"/>
      <c r="E33" s="139"/>
      <c r="F33" s="139"/>
      <c r="G33" s="139"/>
      <c r="H33" s="139"/>
      <c r="I33" s="197"/>
      <c r="J33" s="196"/>
    </row>
    <row r="34" spans="1:10">
      <c r="A34" s="165"/>
      <c r="B34" s="165"/>
      <c r="C34" s="139"/>
      <c r="D34" s="139"/>
      <c r="E34" s="139"/>
      <c r="F34" s="139"/>
      <c r="G34" s="139"/>
      <c r="H34" s="139"/>
      <c r="I34" s="197"/>
      <c r="J34" s="196"/>
    </row>
    <row r="35" spans="1:10">
      <c r="A35" s="165"/>
      <c r="B35" s="165"/>
      <c r="C35" s="139"/>
      <c r="D35" s="139"/>
      <c r="E35" s="139"/>
      <c r="F35" s="139"/>
      <c r="G35" s="139"/>
      <c r="H35" s="139"/>
      <c r="I35" s="197"/>
      <c r="J35" s="196"/>
    </row>
    <row r="36" spans="1:10">
      <c r="A36" s="165"/>
      <c r="B36" s="165"/>
      <c r="C36" s="139"/>
      <c r="D36" s="139"/>
      <c r="E36" s="139"/>
      <c r="F36" s="139"/>
      <c r="G36" s="139"/>
      <c r="H36" s="139"/>
      <c r="I36" s="197"/>
      <c r="J36" s="196"/>
    </row>
    <row r="37" spans="1:10">
      <c r="A37" s="165"/>
      <c r="B37" s="165"/>
      <c r="C37" s="139"/>
      <c r="D37" s="139"/>
      <c r="E37" s="139"/>
      <c r="F37" s="139"/>
      <c r="G37" s="139"/>
      <c r="H37" s="139"/>
      <c r="I37" s="197"/>
      <c r="J37" s="196"/>
    </row>
    <row r="38" spans="1:10">
      <c r="A38" s="165"/>
      <c r="B38" s="165"/>
      <c r="C38" s="139"/>
      <c r="D38" s="139"/>
      <c r="E38" s="139"/>
      <c r="F38" s="139"/>
      <c r="G38" s="139"/>
      <c r="H38" s="139"/>
      <c r="I38" s="197"/>
      <c r="J38" s="196"/>
    </row>
    <row r="39" spans="1:10">
      <c r="A39" s="165"/>
      <c r="B39" s="165"/>
      <c r="C39" s="139"/>
      <c r="D39" s="139"/>
      <c r="E39" s="139"/>
      <c r="F39" s="139"/>
      <c r="G39" s="139"/>
      <c r="H39" s="139"/>
      <c r="I39" s="197"/>
      <c r="J39" s="196"/>
    </row>
    <row r="40" spans="1:10">
      <c r="A40" s="165"/>
      <c r="B40" s="165"/>
      <c r="C40" s="139"/>
      <c r="D40" s="139"/>
      <c r="E40" s="139"/>
      <c r="F40" s="139"/>
      <c r="G40" s="139"/>
      <c r="H40" s="139"/>
      <c r="I40" s="197"/>
      <c r="J40" s="196"/>
    </row>
    <row r="41" spans="1:10">
      <c r="A41" s="165"/>
      <c r="B41" s="165"/>
      <c r="C41" s="139"/>
      <c r="D41" s="139"/>
      <c r="E41" s="139"/>
      <c r="F41" s="139"/>
      <c r="G41" s="139"/>
      <c r="H41" s="139"/>
      <c r="I41" s="197"/>
      <c r="J41" s="196"/>
    </row>
    <row r="42" spans="1:10">
      <c r="A42" s="165"/>
      <c r="B42" s="165"/>
      <c r="C42" s="139"/>
      <c r="D42" s="139"/>
      <c r="E42" s="139"/>
      <c r="F42" s="139"/>
      <c r="G42" s="139"/>
      <c r="H42" s="139"/>
      <c r="I42" s="197"/>
      <c r="J42" s="196"/>
    </row>
    <row r="43" spans="1:10">
      <c r="A43" s="165"/>
      <c r="B43" s="165"/>
      <c r="C43" s="139"/>
      <c r="D43" s="139"/>
      <c r="E43" s="139"/>
      <c r="F43" s="139"/>
      <c r="G43" s="139"/>
      <c r="H43" s="139"/>
      <c r="I43" s="197"/>
      <c r="J43" s="196"/>
    </row>
    <row r="44" spans="1:10">
      <c r="A44" s="165"/>
      <c r="B44" s="165"/>
      <c r="C44" s="139"/>
      <c r="D44" s="139"/>
      <c r="E44" s="139"/>
      <c r="F44" s="139"/>
      <c r="G44" s="139"/>
      <c r="H44" s="139"/>
      <c r="I44" s="197"/>
      <c r="J44" s="196"/>
    </row>
    <row r="45" spans="1:10">
      <c r="A45" s="165"/>
      <c r="B45" s="165"/>
      <c r="C45" s="139"/>
      <c r="D45" s="139"/>
      <c r="E45" s="139"/>
      <c r="F45" s="139"/>
      <c r="G45" s="139"/>
      <c r="H45" s="139"/>
      <c r="I45" s="197"/>
      <c r="J45" s="196"/>
    </row>
    <row r="46" spans="1:10">
      <c r="A46" s="165"/>
      <c r="B46" s="165"/>
      <c r="C46" s="139"/>
      <c r="D46" s="139"/>
      <c r="E46" s="139"/>
      <c r="F46" s="139"/>
      <c r="G46" s="139"/>
      <c r="H46" s="139"/>
      <c r="I46" s="197"/>
      <c r="J46" s="196"/>
    </row>
    <row r="47" spans="1:10">
      <c r="A47" s="165"/>
      <c r="B47" s="165"/>
      <c r="C47" s="139"/>
      <c r="D47" s="139"/>
      <c r="E47" s="139"/>
      <c r="F47" s="139"/>
      <c r="G47" s="139"/>
      <c r="H47" s="139"/>
      <c r="I47" s="197"/>
      <c r="J47" s="196"/>
    </row>
    <row r="48" spans="1:10">
      <c r="A48" s="165"/>
      <c r="B48" s="165"/>
      <c r="C48" s="139"/>
      <c r="D48" s="139"/>
      <c r="E48" s="139"/>
      <c r="F48" s="139"/>
      <c r="G48" s="139"/>
      <c r="H48" s="139"/>
      <c r="I48" s="197"/>
      <c r="J48" s="196"/>
    </row>
    <row r="49" spans="1:10">
      <c r="A49" s="165"/>
      <c r="B49" s="165"/>
      <c r="C49" s="139"/>
      <c r="D49" s="139"/>
      <c r="E49" s="139"/>
      <c r="F49" s="139"/>
      <c r="G49" s="139"/>
      <c r="H49" s="139"/>
      <c r="I49" s="197"/>
      <c r="J49" s="196"/>
    </row>
    <row r="50" spans="1:10">
      <c r="A50" s="165"/>
      <c r="B50" s="165"/>
      <c r="C50" s="139"/>
      <c r="D50" s="139"/>
      <c r="E50" s="139"/>
      <c r="F50" s="139"/>
      <c r="G50" s="139"/>
      <c r="H50" s="139"/>
      <c r="I50" s="197"/>
      <c r="J50" s="196"/>
    </row>
    <row r="51" spans="1:10">
      <c r="A51" s="165"/>
      <c r="B51" s="165"/>
      <c r="C51" s="139"/>
      <c r="D51" s="139"/>
      <c r="E51" s="139"/>
      <c r="F51" s="139"/>
      <c r="G51" s="139"/>
      <c r="H51" s="139"/>
      <c r="I51" s="197"/>
      <c r="J51" s="196"/>
    </row>
    <row r="52" spans="1:10">
      <c r="A52" s="165"/>
      <c r="B52" s="165"/>
      <c r="C52" s="139"/>
      <c r="D52" s="139"/>
      <c r="E52" s="139"/>
      <c r="F52" s="139"/>
      <c r="G52" s="139"/>
      <c r="H52" s="139"/>
      <c r="I52" s="197"/>
      <c r="J52" s="196"/>
    </row>
    <row r="53" spans="1:10">
      <c r="A53" s="165"/>
      <c r="B53" s="165"/>
      <c r="C53" s="139"/>
      <c r="D53" s="139"/>
      <c r="E53" s="139"/>
      <c r="F53" s="139"/>
      <c r="G53" s="139"/>
      <c r="H53" s="139"/>
      <c r="I53" s="197"/>
      <c r="J53" s="196"/>
    </row>
    <row r="54" spans="1:10">
      <c r="A54" s="165"/>
      <c r="B54" s="165"/>
      <c r="C54" s="139"/>
      <c r="D54" s="139"/>
      <c r="E54" s="139"/>
      <c r="F54" s="139"/>
      <c r="G54" s="139"/>
      <c r="H54" s="139"/>
      <c r="I54" s="197"/>
      <c r="J54" s="196"/>
    </row>
    <row r="55" spans="1:10">
      <c r="A55" s="165"/>
      <c r="B55" s="165"/>
      <c r="C55" s="139"/>
      <c r="D55" s="139"/>
      <c r="E55" s="139"/>
      <c r="F55" s="139"/>
      <c r="G55" s="139"/>
      <c r="H55" s="139"/>
      <c r="I55" s="197"/>
      <c r="J55" s="196"/>
    </row>
    <row r="56" spans="1:10">
      <c r="A56" s="165"/>
      <c r="B56" s="165"/>
      <c r="C56" s="139"/>
      <c r="D56" s="139"/>
      <c r="E56" s="139"/>
      <c r="F56" s="139"/>
      <c r="G56" s="139"/>
      <c r="H56" s="139"/>
      <c r="I56" s="197"/>
      <c r="J56" s="196"/>
    </row>
    <row r="57" spans="1:10">
      <c r="A57" s="165"/>
      <c r="B57" s="165"/>
      <c r="C57" s="139"/>
      <c r="D57" s="139"/>
      <c r="E57" s="139"/>
      <c r="F57" s="139"/>
      <c r="G57" s="139"/>
      <c r="H57" s="139"/>
      <c r="I57" s="197"/>
      <c r="J57" s="196"/>
    </row>
    <row r="58" spans="1:10">
      <c r="A58" s="9" t="s">
        <v>126</v>
      </c>
      <c r="D58" s="1"/>
      <c r="H58" s="1"/>
      <c r="I58" s="103"/>
      <c r="J58" s="98">
        <f>SUM(J8:J57)</f>
        <v>211.89999999999998</v>
      </c>
    </row>
  </sheetData>
  <sheetProtection password="CF7A" sheet="1"/>
  <mergeCells count="3">
    <mergeCell ref="A2:J2"/>
    <mergeCell ref="A4:J4"/>
    <mergeCell ref="A5:J5"/>
  </mergeCells>
  <phoneticPr fontId="21" type="noConversion"/>
  <pageMargins left="0.511811023622047" right="0.31496062992126" top="0" bottom="0" header="0" footer="0"/>
  <pageSetup paperSize="9" orientation="landscape" horizontalDpi="200" verticalDpi="200"/>
</worksheet>
</file>

<file path=xl/worksheets/sheet13.xml><?xml version="1.0" encoding="utf-8"?>
<worksheet xmlns="http://schemas.openxmlformats.org/spreadsheetml/2006/main" xmlns:r="http://schemas.openxmlformats.org/officeDocument/2006/relationships">
  <dimension ref="A2:G437"/>
  <sheetViews>
    <sheetView topLeftCell="A424" zoomScaleNormal="130" workbookViewId="0">
      <selection activeCell="A262" sqref="A262:G415"/>
    </sheetView>
  </sheetViews>
  <sheetFormatPr defaultColWidth="8.85546875" defaultRowHeight="15"/>
  <cols>
    <col min="1" max="1" width="16.42578125" style="2" customWidth="1"/>
    <col min="2" max="2" width="10.28515625" style="7" customWidth="1"/>
    <col min="3" max="3" width="27.7109375" style="7" customWidth="1"/>
    <col min="4" max="4" width="35.7109375" style="7" customWidth="1"/>
    <col min="5" max="5" width="16.7109375" style="7" customWidth="1"/>
    <col min="6" max="6" width="10.7109375" style="7" customWidth="1"/>
    <col min="7" max="7" width="16.140625" style="1" customWidth="1"/>
  </cols>
  <sheetData>
    <row r="2" spans="1:7" s="4" customFormat="1" ht="15" customHeight="1">
      <c r="A2" s="709" t="s">
        <v>202</v>
      </c>
      <c r="B2" s="710"/>
      <c r="C2" s="710"/>
      <c r="D2" s="710"/>
      <c r="E2" s="710"/>
      <c r="F2" s="710"/>
      <c r="G2" s="711"/>
    </row>
    <row r="3" spans="1:7" s="4" customFormat="1" ht="15" customHeight="1">
      <c r="A3" s="11"/>
      <c r="B3" s="11"/>
      <c r="C3" s="11"/>
      <c r="D3" s="11"/>
      <c r="E3" s="11"/>
      <c r="F3" s="11"/>
      <c r="G3" s="3"/>
    </row>
    <row r="4" spans="1:7" s="4" customFormat="1" ht="15" customHeight="1">
      <c r="A4" s="714" t="s">
        <v>233</v>
      </c>
      <c r="B4" s="714"/>
      <c r="C4" s="714"/>
      <c r="D4" s="714"/>
      <c r="E4" s="714"/>
      <c r="F4" s="714"/>
      <c r="G4" s="714"/>
    </row>
    <row r="5" spans="1:7" s="4" customFormat="1" ht="15" customHeight="1">
      <c r="A5" s="712" t="s">
        <v>254</v>
      </c>
      <c r="B5" s="712"/>
      <c r="C5" s="712"/>
      <c r="D5" s="712"/>
      <c r="E5" s="712"/>
      <c r="F5" s="712"/>
      <c r="G5" s="712"/>
    </row>
    <row r="6" spans="1:7" s="4" customFormat="1" ht="15" customHeight="1">
      <c r="A6" s="712" t="s">
        <v>255</v>
      </c>
      <c r="B6" s="712"/>
      <c r="C6" s="712"/>
      <c r="D6" s="712"/>
      <c r="E6" s="712"/>
      <c r="F6" s="712"/>
      <c r="G6" s="712"/>
    </row>
    <row r="7" spans="1:7" s="4" customFormat="1">
      <c r="A7" s="5"/>
      <c r="B7" s="6"/>
      <c r="C7" s="6"/>
      <c r="D7" s="6"/>
      <c r="E7" s="6"/>
      <c r="F7" s="6"/>
      <c r="G7" s="3"/>
    </row>
    <row r="8" spans="1:7" s="4" customFormat="1" ht="51">
      <c r="A8" s="75" t="s">
        <v>179</v>
      </c>
      <c r="B8" s="77" t="s">
        <v>960</v>
      </c>
      <c r="C8" s="75" t="s">
        <v>164</v>
      </c>
      <c r="D8" s="75" t="s">
        <v>165</v>
      </c>
      <c r="E8" s="75" t="s">
        <v>203</v>
      </c>
      <c r="F8" s="76" t="s">
        <v>131</v>
      </c>
      <c r="G8" s="76" t="s">
        <v>257</v>
      </c>
    </row>
    <row r="9" spans="1:7" s="4" customFormat="1" ht="76.5">
      <c r="A9" s="138" t="s">
        <v>408</v>
      </c>
      <c r="B9" s="261" t="s">
        <v>350</v>
      </c>
      <c r="C9" s="138" t="s">
        <v>409</v>
      </c>
      <c r="D9" s="138" t="s">
        <v>410</v>
      </c>
      <c r="E9" s="341" t="s">
        <v>411</v>
      </c>
      <c r="F9" s="264">
        <v>15</v>
      </c>
      <c r="G9" s="369">
        <v>5</v>
      </c>
    </row>
    <row r="10" spans="1:7" s="4" customFormat="1" ht="51">
      <c r="A10" s="138" t="s">
        <v>412</v>
      </c>
      <c r="B10" s="261" t="s">
        <v>350</v>
      </c>
      <c r="C10" s="138" t="s">
        <v>413</v>
      </c>
      <c r="D10" s="138" t="s">
        <v>414</v>
      </c>
      <c r="E10" s="238" t="s">
        <v>415</v>
      </c>
      <c r="F10" s="264">
        <v>15</v>
      </c>
      <c r="G10" s="369">
        <v>3.75</v>
      </c>
    </row>
    <row r="11" spans="1:7" s="4" customFormat="1" ht="63.75">
      <c r="A11" s="200" t="s">
        <v>581</v>
      </c>
      <c r="B11" s="261" t="s">
        <v>350</v>
      </c>
      <c r="C11" s="165" t="s">
        <v>583</v>
      </c>
      <c r="D11" s="202" t="s">
        <v>584</v>
      </c>
      <c r="E11" s="202" t="s">
        <v>585</v>
      </c>
      <c r="F11" s="264">
        <v>15</v>
      </c>
      <c r="G11" s="207">
        <v>7.5</v>
      </c>
    </row>
    <row r="12" spans="1:7" s="4" customFormat="1" ht="76.5">
      <c r="A12" s="200" t="s">
        <v>581</v>
      </c>
      <c r="B12" s="261" t="s">
        <v>350</v>
      </c>
      <c r="C12" s="165" t="s">
        <v>583</v>
      </c>
      <c r="D12" s="202" t="s">
        <v>586</v>
      </c>
      <c r="E12" s="202" t="s">
        <v>587</v>
      </c>
      <c r="F12" s="264">
        <v>15</v>
      </c>
      <c r="G12" s="207">
        <v>7.5</v>
      </c>
    </row>
    <row r="13" spans="1:7" s="4" customFormat="1" ht="140.25">
      <c r="A13" s="200" t="s">
        <v>644</v>
      </c>
      <c r="B13" s="261" t="s">
        <v>350</v>
      </c>
      <c r="C13" s="202" t="s">
        <v>645</v>
      </c>
      <c r="D13" s="203" t="s">
        <v>646</v>
      </c>
      <c r="E13" s="203" t="s">
        <v>647</v>
      </c>
      <c r="F13" s="264">
        <v>15</v>
      </c>
      <c r="G13" s="204">
        <v>3.75</v>
      </c>
    </row>
    <row r="14" spans="1:7" s="4" customFormat="1" ht="140.25">
      <c r="A14" s="200" t="s">
        <v>644</v>
      </c>
      <c r="B14" s="261" t="s">
        <v>350</v>
      </c>
      <c r="C14" s="202" t="s">
        <v>645</v>
      </c>
      <c r="D14" s="203" t="s">
        <v>648</v>
      </c>
      <c r="E14" s="203" t="s">
        <v>649</v>
      </c>
      <c r="F14" s="264">
        <v>15</v>
      </c>
      <c r="G14" s="204">
        <v>3.75</v>
      </c>
    </row>
    <row r="15" spans="1:7" s="4" customFormat="1" ht="140.25">
      <c r="A15" s="200" t="s">
        <v>650</v>
      </c>
      <c r="B15" s="261" t="s">
        <v>350</v>
      </c>
      <c r="C15" s="202" t="s">
        <v>651</v>
      </c>
      <c r="D15" s="203" t="s">
        <v>652</v>
      </c>
      <c r="E15" s="358" t="s">
        <v>653</v>
      </c>
      <c r="F15" s="264">
        <v>15</v>
      </c>
      <c r="G15" s="204">
        <v>3.75</v>
      </c>
    </row>
    <row r="16" spans="1:7" s="4" customFormat="1" ht="153">
      <c r="A16" s="200" t="s">
        <v>650</v>
      </c>
      <c r="B16" s="261" t="s">
        <v>350</v>
      </c>
      <c r="C16" s="202" t="s">
        <v>651</v>
      </c>
      <c r="D16" s="203" t="s">
        <v>654</v>
      </c>
      <c r="E16" s="358" t="s">
        <v>655</v>
      </c>
      <c r="F16" s="264">
        <v>15</v>
      </c>
      <c r="G16" s="204">
        <v>3.75</v>
      </c>
    </row>
    <row r="17" spans="1:7" s="4" customFormat="1" ht="127.5">
      <c r="A17" s="200" t="s">
        <v>656</v>
      </c>
      <c r="B17" s="261" t="s">
        <v>350</v>
      </c>
      <c r="C17" s="202" t="s">
        <v>657</v>
      </c>
      <c r="D17" s="165" t="s">
        <v>658</v>
      </c>
      <c r="E17" s="165" t="s">
        <v>659</v>
      </c>
      <c r="F17" s="264">
        <v>15</v>
      </c>
      <c r="G17" s="204">
        <v>3.75</v>
      </c>
    </row>
    <row r="18" spans="1:7" s="4" customFormat="1" ht="127.5">
      <c r="A18" s="200" t="s">
        <v>660</v>
      </c>
      <c r="B18" s="261" t="s">
        <v>350</v>
      </c>
      <c r="C18" s="202" t="s">
        <v>661</v>
      </c>
      <c r="D18" s="165" t="s">
        <v>662</v>
      </c>
      <c r="E18" s="165" t="s">
        <v>663</v>
      </c>
      <c r="F18" s="264">
        <v>15</v>
      </c>
      <c r="G18" s="204">
        <v>3.75</v>
      </c>
    </row>
    <row r="19" spans="1:7" s="4" customFormat="1" ht="114.75">
      <c r="A19" s="200" t="s">
        <v>664</v>
      </c>
      <c r="B19" s="261" t="s">
        <v>350</v>
      </c>
      <c r="C19" s="202" t="s">
        <v>665</v>
      </c>
      <c r="D19" s="202" t="s">
        <v>666</v>
      </c>
      <c r="E19" s="202" t="s">
        <v>667</v>
      </c>
      <c r="F19" s="264">
        <v>15</v>
      </c>
      <c r="G19" s="204">
        <v>3.75</v>
      </c>
    </row>
    <row r="20" spans="1:7" s="4" customFormat="1" ht="114.75">
      <c r="A20" s="200" t="s">
        <v>664</v>
      </c>
      <c r="B20" s="261" t="s">
        <v>350</v>
      </c>
      <c r="C20" s="202" t="s">
        <v>665</v>
      </c>
      <c r="D20" s="202" t="s">
        <v>668</v>
      </c>
      <c r="E20" s="321" t="s">
        <v>669</v>
      </c>
      <c r="F20" s="264">
        <v>15</v>
      </c>
      <c r="G20" s="204">
        <v>3.75</v>
      </c>
    </row>
    <row r="21" spans="1:7" s="4" customFormat="1" ht="114.75">
      <c r="A21" s="200" t="s">
        <v>664</v>
      </c>
      <c r="B21" s="261" t="s">
        <v>350</v>
      </c>
      <c r="C21" s="202" t="s">
        <v>665</v>
      </c>
      <c r="D21" s="202" t="s">
        <v>670</v>
      </c>
      <c r="E21" s="203" t="s">
        <v>649</v>
      </c>
      <c r="F21" s="264">
        <v>15</v>
      </c>
      <c r="G21" s="204">
        <v>3.75</v>
      </c>
    </row>
    <row r="22" spans="1:7" s="4" customFormat="1" ht="114.75">
      <c r="A22" s="200" t="s">
        <v>664</v>
      </c>
      <c r="B22" s="261" t="s">
        <v>350</v>
      </c>
      <c r="C22" s="202" t="s">
        <v>665</v>
      </c>
      <c r="D22" s="203" t="s">
        <v>648</v>
      </c>
      <c r="E22" s="203" t="s">
        <v>649</v>
      </c>
      <c r="F22" s="264">
        <v>15</v>
      </c>
      <c r="G22" s="204">
        <v>3.75</v>
      </c>
    </row>
    <row r="23" spans="1:7" s="4" customFormat="1" ht="127.5">
      <c r="A23" s="200" t="s">
        <v>671</v>
      </c>
      <c r="B23" s="261" t="s">
        <v>350</v>
      </c>
      <c r="C23" s="202" t="s">
        <v>1127</v>
      </c>
      <c r="D23" s="202" t="s">
        <v>467</v>
      </c>
      <c r="E23" s="203" t="s">
        <v>649</v>
      </c>
      <c r="F23" s="264">
        <v>15</v>
      </c>
      <c r="G23" s="204">
        <v>3.75</v>
      </c>
    </row>
    <row r="24" spans="1:7" s="4" customFormat="1" ht="114.75">
      <c r="A24" s="200" t="s">
        <v>664</v>
      </c>
      <c r="B24" s="261" t="s">
        <v>350</v>
      </c>
      <c r="C24" s="202" t="s">
        <v>665</v>
      </c>
      <c r="D24" s="202" t="s">
        <v>670</v>
      </c>
      <c r="E24" s="203" t="s">
        <v>649</v>
      </c>
      <c r="F24" s="264">
        <v>15</v>
      </c>
      <c r="G24" s="204">
        <v>3.75</v>
      </c>
    </row>
    <row r="25" spans="1:7" s="4" customFormat="1" ht="127.5">
      <c r="A25" s="165" t="s">
        <v>650</v>
      </c>
      <c r="B25" s="261" t="s">
        <v>350</v>
      </c>
      <c r="C25" s="165" t="s">
        <v>468</v>
      </c>
      <c r="D25" s="202" t="s">
        <v>469</v>
      </c>
      <c r="E25" s="203" t="s">
        <v>669</v>
      </c>
      <c r="F25" s="264">
        <v>15</v>
      </c>
      <c r="G25" s="204">
        <v>3.75</v>
      </c>
    </row>
    <row r="26" spans="1:7" s="4" customFormat="1" ht="102">
      <c r="A26" s="200" t="s">
        <v>470</v>
      </c>
      <c r="B26" s="261" t="s">
        <v>350</v>
      </c>
      <c r="C26" s="202" t="s">
        <v>471</v>
      </c>
      <c r="D26" s="202" t="s">
        <v>670</v>
      </c>
      <c r="E26" s="203" t="s">
        <v>649</v>
      </c>
      <c r="F26" s="264">
        <v>15</v>
      </c>
      <c r="G26" s="204">
        <v>5</v>
      </c>
    </row>
    <row r="27" spans="1:7" s="4" customFormat="1" ht="89.25">
      <c r="A27" s="200" t="s">
        <v>472</v>
      </c>
      <c r="B27" s="261" t="s">
        <v>350</v>
      </c>
      <c r="C27" s="200" t="s">
        <v>473</v>
      </c>
      <c r="D27" s="202" t="s">
        <v>474</v>
      </c>
      <c r="E27" s="203" t="s">
        <v>475</v>
      </c>
      <c r="F27" s="264">
        <v>15</v>
      </c>
      <c r="G27" s="204">
        <v>3.75</v>
      </c>
    </row>
    <row r="28" spans="1:7" s="4" customFormat="1" ht="89.25">
      <c r="A28" s="200" t="s">
        <v>472</v>
      </c>
      <c r="B28" s="261" t="s">
        <v>350</v>
      </c>
      <c r="C28" s="200" t="s">
        <v>473</v>
      </c>
      <c r="D28" s="203" t="s">
        <v>648</v>
      </c>
      <c r="E28" s="203" t="s">
        <v>649</v>
      </c>
      <c r="F28" s="264">
        <v>15</v>
      </c>
      <c r="G28" s="204">
        <v>3.75</v>
      </c>
    </row>
    <row r="29" spans="1:7" s="4" customFormat="1" ht="408">
      <c r="A29" s="198" t="s">
        <v>554</v>
      </c>
      <c r="B29" s="261" t="s">
        <v>350</v>
      </c>
      <c r="C29" s="199" t="s">
        <v>555</v>
      </c>
      <c r="D29" s="203" t="s">
        <v>556</v>
      </c>
      <c r="E29" s="359" t="s">
        <v>557</v>
      </c>
      <c r="F29" s="264">
        <v>15</v>
      </c>
      <c r="G29" s="369">
        <v>5</v>
      </c>
    </row>
    <row r="30" spans="1:7" s="4" customFormat="1" ht="89.25">
      <c r="A30" s="198" t="s">
        <v>554</v>
      </c>
      <c r="B30" s="261" t="s">
        <v>350</v>
      </c>
      <c r="C30" s="199" t="s">
        <v>555</v>
      </c>
      <c r="D30" s="203" t="s">
        <v>558</v>
      </c>
      <c r="E30" s="359" t="s">
        <v>559</v>
      </c>
      <c r="F30" s="264">
        <v>15</v>
      </c>
      <c r="G30" s="369">
        <v>5</v>
      </c>
    </row>
    <row r="31" spans="1:7" s="4" customFormat="1" ht="63.75">
      <c r="A31" s="198" t="s">
        <v>554</v>
      </c>
      <c r="B31" s="261" t="s">
        <v>350</v>
      </c>
      <c r="C31" s="199" t="s">
        <v>555</v>
      </c>
      <c r="D31" s="203" t="s">
        <v>560</v>
      </c>
      <c r="E31" s="239" t="s">
        <v>561</v>
      </c>
      <c r="F31" s="264">
        <v>15</v>
      </c>
      <c r="G31" s="369">
        <v>5</v>
      </c>
    </row>
    <row r="32" spans="1:7" s="4" customFormat="1" ht="76.5">
      <c r="A32" s="198" t="s">
        <v>554</v>
      </c>
      <c r="B32" s="261" t="s">
        <v>350</v>
      </c>
      <c r="C32" s="199" t="s">
        <v>555</v>
      </c>
      <c r="D32" s="203" t="s">
        <v>562</v>
      </c>
      <c r="E32" s="239" t="s">
        <v>563</v>
      </c>
      <c r="F32" s="264">
        <v>15</v>
      </c>
      <c r="G32" s="369">
        <v>5</v>
      </c>
    </row>
    <row r="33" spans="1:7" s="4" customFormat="1" ht="204">
      <c r="A33" s="198" t="s">
        <v>554</v>
      </c>
      <c r="B33" s="261" t="s">
        <v>350</v>
      </c>
      <c r="C33" s="199" t="s">
        <v>555</v>
      </c>
      <c r="D33" s="203" t="s">
        <v>564</v>
      </c>
      <c r="E33" s="239" t="s">
        <v>565</v>
      </c>
      <c r="F33" s="264">
        <v>15</v>
      </c>
      <c r="G33" s="369">
        <v>5</v>
      </c>
    </row>
    <row r="34" spans="1:7" s="4" customFormat="1" ht="409.5">
      <c r="A34" s="198" t="s">
        <v>554</v>
      </c>
      <c r="B34" s="261" t="s">
        <v>350</v>
      </c>
      <c r="C34" s="199" t="s">
        <v>555</v>
      </c>
      <c r="D34" s="203" t="s">
        <v>566</v>
      </c>
      <c r="E34" s="239" t="s">
        <v>672</v>
      </c>
      <c r="F34" s="264">
        <v>15</v>
      </c>
      <c r="G34" s="369">
        <v>5</v>
      </c>
    </row>
    <row r="35" spans="1:7" s="4" customFormat="1" ht="280.5">
      <c r="A35" s="198" t="s">
        <v>673</v>
      </c>
      <c r="B35" s="261" t="s">
        <v>350</v>
      </c>
      <c r="C35" s="199" t="s">
        <v>674</v>
      </c>
      <c r="D35" s="244" t="s">
        <v>675</v>
      </c>
      <c r="E35" s="342" t="s">
        <v>676</v>
      </c>
      <c r="F35" s="264">
        <v>15</v>
      </c>
      <c r="G35" s="370">
        <v>5</v>
      </c>
    </row>
    <row r="36" spans="1:7" s="4" customFormat="1" ht="191.25">
      <c r="A36" s="198" t="s">
        <v>673</v>
      </c>
      <c r="B36" s="261" t="s">
        <v>350</v>
      </c>
      <c r="C36" s="199" t="s">
        <v>674</v>
      </c>
      <c r="D36" s="244" t="s">
        <v>0</v>
      </c>
      <c r="E36" s="342" t="s">
        <v>1</v>
      </c>
      <c r="F36" s="264">
        <v>15</v>
      </c>
      <c r="G36" s="370">
        <v>5</v>
      </c>
    </row>
    <row r="37" spans="1:7" s="4" customFormat="1" ht="255">
      <c r="A37" s="198" t="s">
        <v>673</v>
      </c>
      <c r="B37" s="261" t="s">
        <v>350</v>
      </c>
      <c r="C37" s="199" t="s">
        <v>674</v>
      </c>
      <c r="D37" s="244" t="s">
        <v>2</v>
      </c>
      <c r="E37" s="342" t="s">
        <v>3</v>
      </c>
      <c r="F37" s="264">
        <v>15</v>
      </c>
      <c r="G37" s="370">
        <v>5</v>
      </c>
    </row>
    <row r="38" spans="1:7" s="4" customFormat="1" ht="127.5">
      <c r="A38" s="198" t="s">
        <v>4</v>
      </c>
      <c r="B38" s="261" t="s">
        <v>350</v>
      </c>
      <c r="C38" s="199" t="s">
        <v>5</v>
      </c>
      <c r="D38" s="244" t="s">
        <v>6</v>
      </c>
      <c r="E38" s="342" t="s">
        <v>7</v>
      </c>
      <c r="F38" s="264">
        <v>15</v>
      </c>
      <c r="G38" s="370">
        <v>2.14</v>
      </c>
    </row>
    <row r="39" spans="1:7" s="4" customFormat="1" ht="140.25">
      <c r="A39" s="198" t="s">
        <v>8</v>
      </c>
      <c r="B39" s="261" t="s">
        <v>350</v>
      </c>
      <c r="C39" s="199" t="s">
        <v>9</v>
      </c>
      <c r="D39" s="165" t="s">
        <v>10</v>
      </c>
      <c r="E39" s="342" t="s">
        <v>11</v>
      </c>
      <c r="F39" s="264">
        <v>15</v>
      </c>
      <c r="G39" s="194">
        <v>1.36</v>
      </c>
    </row>
    <row r="40" spans="1:7" s="4" customFormat="1" ht="140.25">
      <c r="A40" s="200" t="s">
        <v>650</v>
      </c>
      <c r="B40" s="261" t="s">
        <v>350</v>
      </c>
      <c r="C40" s="202" t="s">
        <v>651</v>
      </c>
      <c r="D40" s="203" t="s">
        <v>652</v>
      </c>
      <c r="E40" s="358" t="s">
        <v>653</v>
      </c>
      <c r="F40" s="264">
        <v>15</v>
      </c>
      <c r="G40" s="204">
        <v>3.75</v>
      </c>
    </row>
    <row r="41" spans="1:7" s="4" customFormat="1" ht="51">
      <c r="A41" s="138" t="s">
        <v>412</v>
      </c>
      <c r="B41" s="261" t="s">
        <v>350</v>
      </c>
      <c r="C41" s="138" t="s">
        <v>413</v>
      </c>
      <c r="D41" s="138" t="s">
        <v>414</v>
      </c>
      <c r="E41" s="238" t="s">
        <v>403</v>
      </c>
      <c r="F41" s="264">
        <v>15</v>
      </c>
      <c r="G41" s="369">
        <v>3.75</v>
      </c>
    </row>
    <row r="42" spans="1:7" s="4" customFormat="1" ht="127.5">
      <c r="A42" s="138" t="s">
        <v>55</v>
      </c>
      <c r="B42" s="261" t="s">
        <v>350</v>
      </c>
      <c r="C42" s="244" t="s">
        <v>56</v>
      </c>
      <c r="D42" s="138" t="s">
        <v>57</v>
      </c>
      <c r="E42" s="238" t="s">
        <v>58</v>
      </c>
      <c r="F42" s="264">
        <v>15</v>
      </c>
      <c r="G42" s="369">
        <v>5</v>
      </c>
    </row>
    <row r="43" spans="1:7" s="4" customFormat="1" ht="127.5">
      <c r="A43" s="138" t="s">
        <v>55</v>
      </c>
      <c r="B43" s="261" t="s">
        <v>350</v>
      </c>
      <c r="C43" s="244" t="s">
        <v>56</v>
      </c>
      <c r="D43" s="138" t="s">
        <v>945</v>
      </c>
      <c r="E43" s="238" t="s">
        <v>59</v>
      </c>
      <c r="F43" s="264">
        <v>15</v>
      </c>
      <c r="G43" s="369">
        <v>5</v>
      </c>
    </row>
    <row r="44" spans="1:7" s="4" customFormat="1" ht="127.5">
      <c r="A44" s="138" t="s">
        <v>55</v>
      </c>
      <c r="B44" s="261" t="s">
        <v>350</v>
      </c>
      <c r="C44" s="244" t="s">
        <v>56</v>
      </c>
      <c r="D44" s="138" t="s">
        <v>60</v>
      </c>
      <c r="E44" s="238" t="s">
        <v>403</v>
      </c>
      <c r="F44" s="264">
        <v>15</v>
      </c>
      <c r="G44" s="369">
        <v>5</v>
      </c>
    </row>
    <row r="45" spans="1:7" s="4" customFormat="1" ht="127.5">
      <c r="A45" s="244" t="s">
        <v>61</v>
      </c>
      <c r="B45" s="261" t="s">
        <v>350</v>
      </c>
      <c r="C45" s="244" t="s">
        <v>56</v>
      </c>
      <c r="D45" s="244" t="s">
        <v>946</v>
      </c>
      <c r="E45" s="244" t="s">
        <v>62</v>
      </c>
      <c r="F45" s="264">
        <v>15</v>
      </c>
      <c r="G45" s="369">
        <v>5</v>
      </c>
    </row>
    <row r="46" spans="1:7" s="4" customFormat="1" ht="89.25">
      <c r="A46" s="199" t="s">
        <v>89</v>
      </c>
      <c r="B46" s="261" t="s">
        <v>350</v>
      </c>
      <c r="C46" s="199" t="s">
        <v>90</v>
      </c>
      <c r="D46" s="139" t="s">
        <v>91</v>
      </c>
      <c r="E46" s="139" t="s">
        <v>92</v>
      </c>
      <c r="F46" s="264">
        <v>15</v>
      </c>
      <c r="G46" s="194">
        <v>15</v>
      </c>
    </row>
    <row r="47" spans="1:7" s="4" customFormat="1" ht="102">
      <c r="A47" s="198" t="s">
        <v>120</v>
      </c>
      <c r="B47" s="261" t="s">
        <v>350</v>
      </c>
      <c r="C47" s="244" t="s">
        <v>1254</v>
      </c>
      <c r="D47" s="357" t="s">
        <v>1255</v>
      </c>
      <c r="E47" s="143" t="s">
        <v>1256</v>
      </c>
      <c r="F47" s="264">
        <v>15</v>
      </c>
      <c r="G47" s="282">
        <f>F47/6</f>
        <v>2.5</v>
      </c>
    </row>
    <row r="48" spans="1:7" s="4" customFormat="1" ht="102">
      <c r="A48" s="200" t="s">
        <v>1257</v>
      </c>
      <c r="B48" s="261" t="s">
        <v>350</v>
      </c>
      <c r="C48" s="202" t="s">
        <v>1258</v>
      </c>
      <c r="D48" s="203" t="s">
        <v>1259</v>
      </c>
      <c r="E48" s="203" t="s">
        <v>1260</v>
      </c>
      <c r="F48" s="264">
        <v>15</v>
      </c>
      <c r="G48" s="282">
        <f>F48/2</f>
        <v>7.5</v>
      </c>
    </row>
    <row r="49" spans="1:7" s="4" customFormat="1" ht="102">
      <c r="A49" s="200" t="s">
        <v>120</v>
      </c>
      <c r="B49" s="261" t="s">
        <v>350</v>
      </c>
      <c r="C49" s="202" t="s">
        <v>1254</v>
      </c>
      <c r="D49" s="203" t="s">
        <v>1261</v>
      </c>
      <c r="E49" s="203" t="s">
        <v>1262</v>
      </c>
      <c r="F49" s="264">
        <v>15</v>
      </c>
      <c r="G49" s="282">
        <f>F49/6</f>
        <v>2.5</v>
      </c>
    </row>
    <row r="50" spans="1:7" s="4" customFormat="1" ht="63.75">
      <c r="A50" s="200" t="s">
        <v>1263</v>
      </c>
      <c r="B50" s="261" t="s">
        <v>350</v>
      </c>
      <c r="C50" s="202" t="s">
        <v>1264</v>
      </c>
      <c r="D50" s="203" t="s">
        <v>1265</v>
      </c>
      <c r="E50" s="203" t="s">
        <v>1266</v>
      </c>
      <c r="F50" s="264">
        <v>15</v>
      </c>
      <c r="G50" s="282">
        <f>F50/4</f>
        <v>3.75</v>
      </c>
    </row>
    <row r="51" spans="1:7" s="4" customFormat="1" ht="114.75">
      <c r="A51" s="200" t="s">
        <v>1267</v>
      </c>
      <c r="B51" s="261" t="s">
        <v>350</v>
      </c>
      <c r="C51" s="202" t="s">
        <v>1268</v>
      </c>
      <c r="D51" s="203" t="s">
        <v>1269</v>
      </c>
      <c r="E51" s="203" t="s">
        <v>1270</v>
      </c>
      <c r="F51" s="264">
        <v>15</v>
      </c>
      <c r="G51" s="282">
        <f>F51/2</f>
        <v>7.5</v>
      </c>
    </row>
    <row r="52" spans="1:7" s="4" customFormat="1" ht="114.75">
      <c r="A52" s="200" t="s">
        <v>120</v>
      </c>
      <c r="B52" s="261" t="s">
        <v>350</v>
      </c>
      <c r="C52" s="202" t="s">
        <v>1254</v>
      </c>
      <c r="D52" s="203" t="s">
        <v>1271</v>
      </c>
      <c r="E52" s="203" t="s">
        <v>1272</v>
      </c>
      <c r="F52" s="264">
        <v>15</v>
      </c>
      <c r="G52" s="282">
        <f>F52/6</f>
        <v>2.5</v>
      </c>
    </row>
    <row r="53" spans="1:7" s="4" customFormat="1" ht="140.25">
      <c r="A53" s="200" t="s">
        <v>1273</v>
      </c>
      <c r="B53" s="261" t="s">
        <v>350</v>
      </c>
      <c r="C53" s="202" t="s">
        <v>1274</v>
      </c>
      <c r="D53" s="203" t="s">
        <v>1271</v>
      </c>
      <c r="E53" s="203" t="s">
        <v>1272</v>
      </c>
      <c r="F53" s="264">
        <v>15</v>
      </c>
      <c r="G53" s="282">
        <f>F53/6</f>
        <v>2.5</v>
      </c>
    </row>
    <row r="54" spans="1:7" s="4" customFormat="1" ht="114.75">
      <c r="A54" s="200" t="s">
        <v>1275</v>
      </c>
      <c r="B54" s="261" t="s">
        <v>350</v>
      </c>
      <c r="C54" s="202" t="s">
        <v>1276</v>
      </c>
      <c r="D54" s="203" t="s">
        <v>1271</v>
      </c>
      <c r="E54" s="203" t="s">
        <v>1272</v>
      </c>
      <c r="F54" s="264">
        <v>15</v>
      </c>
      <c r="G54" s="282">
        <f>F54/5</f>
        <v>3</v>
      </c>
    </row>
    <row r="55" spans="1:7" s="4" customFormat="1" ht="127.5">
      <c r="A55" s="200" t="s">
        <v>1277</v>
      </c>
      <c r="B55" s="261" t="s">
        <v>350</v>
      </c>
      <c r="C55" s="202" t="s">
        <v>1278</v>
      </c>
      <c r="D55" s="203" t="s">
        <v>677</v>
      </c>
      <c r="E55" s="203" t="s">
        <v>678</v>
      </c>
      <c r="F55" s="264">
        <v>15</v>
      </c>
      <c r="G55" s="282">
        <f>F55/4</f>
        <v>3.75</v>
      </c>
    </row>
    <row r="56" spans="1:7" s="4" customFormat="1" ht="102">
      <c r="A56" s="200" t="s">
        <v>679</v>
      </c>
      <c r="B56" s="261" t="s">
        <v>350</v>
      </c>
      <c r="C56" s="202" t="s">
        <v>680</v>
      </c>
      <c r="D56" s="203" t="s">
        <v>681</v>
      </c>
      <c r="E56" s="203" t="s">
        <v>682</v>
      </c>
      <c r="F56" s="264">
        <v>15</v>
      </c>
      <c r="G56" s="282">
        <f>F56/6</f>
        <v>2.5</v>
      </c>
    </row>
    <row r="57" spans="1:7" s="4" customFormat="1" ht="127.5">
      <c r="A57" s="200" t="s">
        <v>683</v>
      </c>
      <c r="B57" s="261" t="s">
        <v>350</v>
      </c>
      <c r="C57" s="202" t="s">
        <v>1258</v>
      </c>
      <c r="D57" s="203" t="s">
        <v>684</v>
      </c>
      <c r="E57" s="203" t="s">
        <v>685</v>
      </c>
      <c r="F57" s="264">
        <v>15</v>
      </c>
      <c r="G57" s="282">
        <f>F57/2</f>
        <v>7.5</v>
      </c>
    </row>
    <row r="58" spans="1:7" s="4" customFormat="1" ht="102">
      <c r="A58" s="200" t="s">
        <v>686</v>
      </c>
      <c r="B58" s="261" t="s">
        <v>350</v>
      </c>
      <c r="C58" s="202" t="s">
        <v>687</v>
      </c>
      <c r="D58" s="203" t="s">
        <v>688</v>
      </c>
      <c r="E58" s="203" t="s">
        <v>689</v>
      </c>
      <c r="F58" s="264">
        <v>15</v>
      </c>
      <c r="G58" s="282">
        <f>F58/4</f>
        <v>3.75</v>
      </c>
    </row>
    <row r="59" spans="1:7" s="4" customFormat="1" ht="153">
      <c r="A59" s="200" t="s">
        <v>690</v>
      </c>
      <c r="B59" s="261" t="s">
        <v>350</v>
      </c>
      <c r="C59" s="202" t="s">
        <v>691</v>
      </c>
      <c r="D59" s="203" t="s">
        <v>692</v>
      </c>
      <c r="E59" s="203" t="s">
        <v>693</v>
      </c>
      <c r="F59" s="264">
        <v>15</v>
      </c>
      <c r="G59" s="282">
        <f>F59/4</f>
        <v>3.75</v>
      </c>
    </row>
    <row r="60" spans="1:7" s="4" customFormat="1" ht="140.25">
      <c r="A60" s="200" t="s">
        <v>694</v>
      </c>
      <c r="B60" s="261" t="s">
        <v>350</v>
      </c>
      <c r="C60" s="202" t="s">
        <v>695</v>
      </c>
      <c r="D60" s="203" t="s">
        <v>696</v>
      </c>
      <c r="E60" s="203" t="s">
        <v>697</v>
      </c>
      <c r="F60" s="264">
        <v>15</v>
      </c>
      <c r="G60" s="282">
        <f>F60/6</f>
        <v>2.5</v>
      </c>
    </row>
    <row r="61" spans="1:7" s="4" customFormat="1" ht="140.25">
      <c r="A61" s="200" t="s">
        <v>694</v>
      </c>
      <c r="B61" s="261" t="s">
        <v>350</v>
      </c>
      <c r="C61" s="202" t="s">
        <v>695</v>
      </c>
      <c r="D61" s="203" t="s">
        <v>698</v>
      </c>
      <c r="E61" s="203" t="s">
        <v>699</v>
      </c>
      <c r="F61" s="264">
        <v>15</v>
      </c>
      <c r="G61" s="282">
        <f>F61/6</f>
        <v>2.5</v>
      </c>
    </row>
    <row r="62" spans="1:7" s="4" customFormat="1" ht="102">
      <c r="A62" s="200" t="s">
        <v>700</v>
      </c>
      <c r="B62" s="261" t="s">
        <v>350</v>
      </c>
      <c r="C62" s="202" t="s">
        <v>701</v>
      </c>
      <c r="D62" s="203" t="s">
        <v>702</v>
      </c>
      <c r="E62" s="203" t="s">
        <v>703</v>
      </c>
      <c r="F62" s="264">
        <v>15</v>
      </c>
      <c r="G62" s="282">
        <f>F62/4</f>
        <v>3.75</v>
      </c>
    </row>
    <row r="63" spans="1:7" s="4" customFormat="1" ht="127.5">
      <c r="A63" s="200" t="s">
        <v>704</v>
      </c>
      <c r="B63" s="261" t="s">
        <v>350</v>
      </c>
      <c r="C63" s="202" t="s">
        <v>705</v>
      </c>
      <c r="D63" s="203" t="s">
        <v>702</v>
      </c>
      <c r="E63" s="203" t="s">
        <v>703</v>
      </c>
      <c r="F63" s="264">
        <v>15</v>
      </c>
      <c r="G63" s="282">
        <f>F63/4</f>
        <v>3.75</v>
      </c>
    </row>
    <row r="64" spans="1:7" s="8" customFormat="1" ht="153">
      <c r="A64" s="200" t="s">
        <v>690</v>
      </c>
      <c r="B64" s="261" t="s">
        <v>350</v>
      </c>
      <c r="C64" s="202" t="s">
        <v>706</v>
      </c>
      <c r="D64" s="203" t="s">
        <v>702</v>
      </c>
      <c r="E64" s="203" t="s">
        <v>703</v>
      </c>
      <c r="F64" s="264">
        <v>15</v>
      </c>
      <c r="G64" s="282">
        <f>F64/4</f>
        <v>3.75</v>
      </c>
    </row>
    <row r="65" spans="1:7" s="8" customFormat="1" ht="78.75">
      <c r="A65" s="360" t="s">
        <v>727</v>
      </c>
      <c r="B65" s="261" t="s">
        <v>350</v>
      </c>
      <c r="C65" s="361" t="s">
        <v>728</v>
      </c>
      <c r="D65" s="361" t="s">
        <v>937</v>
      </c>
      <c r="E65" s="441" t="s">
        <v>729</v>
      </c>
      <c r="F65" s="264">
        <v>15</v>
      </c>
      <c r="G65" s="371">
        <f>F65/6</f>
        <v>2.5</v>
      </c>
    </row>
    <row r="66" spans="1:7" s="8" customFormat="1" ht="153">
      <c r="A66" s="360" t="s">
        <v>938</v>
      </c>
      <c r="B66" s="261" t="s">
        <v>350</v>
      </c>
      <c r="C66" s="361" t="s">
        <v>730</v>
      </c>
      <c r="D66" s="361" t="s">
        <v>731</v>
      </c>
      <c r="E66" s="441" t="s">
        <v>732</v>
      </c>
      <c r="F66" s="264">
        <v>15</v>
      </c>
      <c r="G66" s="371">
        <f>15/4</f>
        <v>3.75</v>
      </c>
    </row>
    <row r="67" spans="1:7" s="8" customFormat="1" ht="153">
      <c r="A67" s="360" t="s">
        <v>939</v>
      </c>
      <c r="B67" s="261" t="s">
        <v>350</v>
      </c>
      <c r="C67" s="361" t="s">
        <v>940</v>
      </c>
      <c r="D67" s="361" t="s">
        <v>731</v>
      </c>
      <c r="E67" s="441" t="s">
        <v>732</v>
      </c>
      <c r="F67" s="264">
        <v>15</v>
      </c>
      <c r="G67" s="371">
        <f>15/2</f>
        <v>7.5</v>
      </c>
    </row>
    <row r="68" spans="1:7" s="8" customFormat="1" ht="127.5">
      <c r="A68" s="360" t="s">
        <v>941</v>
      </c>
      <c r="B68" s="261" t="s">
        <v>350</v>
      </c>
      <c r="C68" s="361" t="s">
        <v>733</v>
      </c>
      <c r="D68" s="361" t="s">
        <v>942</v>
      </c>
      <c r="E68" s="441" t="s">
        <v>734</v>
      </c>
      <c r="F68" s="264">
        <v>15</v>
      </c>
      <c r="G68" s="371">
        <v>15</v>
      </c>
    </row>
    <row r="69" spans="1:7" s="8" customFormat="1" ht="142.5">
      <c r="A69" s="360" t="s">
        <v>943</v>
      </c>
      <c r="B69" s="261" t="s">
        <v>350</v>
      </c>
      <c r="C69" s="361" t="s">
        <v>944</v>
      </c>
      <c r="D69" s="362" t="s">
        <v>1297</v>
      </c>
      <c r="E69" s="360" t="s">
        <v>1298</v>
      </c>
      <c r="F69" s="264">
        <v>15</v>
      </c>
      <c r="G69" s="371">
        <f>F69/6</f>
        <v>2.5</v>
      </c>
    </row>
    <row r="70" spans="1:7" s="8" customFormat="1" ht="89.25">
      <c r="A70" s="360" t="s">
        <v>939</v>
      </c>
      <c r="B70" s="261" t="s">
        <v>350</v>
      </c>
      <c r="C70" s="361" t="s">
        <v>1299</v>
      </c>
      <c r="D70" s="363" t="s">
        <v>1300</v>
      </c>
      <c r="E70" s="360" t="s">
        <v>1301</v>
      </c>
      <c r="F70" s="264">
        <v>15</v>
      </c>
      <c r="G70" s="371">
        <f>F70/2</f>
        <v>7.5</v>
      </c>
    </row>
    <row r="71" spans="1:7" s="8" customFormat="1" ht="114.75">
      <c r="A71" s="360" t="s">
        <v>939</v>
      </c>
      <c r="B71" s="261" t="s">
        <v>350</v>
      </c>
      <c r="C71" s="361" t="s">
        <v>1299</v>
      </c>
      <c r="D71" s="363" t="s">
        <v>936</v>
      </c>
      <c r="E71" s="360" t="s">
        <v>1302</v>
      </c>
      <c r="F71" s="264">
        <v>15</v>
      </c>
      <c r="G71" s="371">
        <f>F71/2</f>
        <v>7.5</v>
      </c>
    </row>
    <row r="72" spans="1:7" s="8" customFormat="1" ht="63.75">
      <c r="A72" s="360" t="s">
        <v>727</v>
      </c>
      <c r="B72" s="261" t="s">
        <v>350</v>
      </c>
      <c r="C72" s="361" t="s">
        <v>728</v>
      </c>
      <c r="D72" s="361" t="s">
        <v>1303</v>
      </c>
      <c r="E72" s="276"/>
      <c r="F72" s="264">
        <v>15</v>
      </c>
      <c r="G72" s="371">
        <f>F72/6</f>
        <v>2.5</v>
      </c>
    </row>
    <row r="73" spans="1:7" s="8" customFormat="1" ht="89.25">
      <c r="A73" s="360" t="s">
        <v>941</v>
      </c>
      <c r="B73" s="261" t="s">
        <v>350</v>
      </c>
      <c r="C73" s="361" t="s">
        <v>733</v>
      </c>
      <c r="D73" s="361" t="s">
        <v>1304</v>
      </c>
      <c r="E73" s="441" t="s">
        <v>1305</v>
      </c>
      <c r="F73" s="264">
        <v>15</v>
      </c>
      <c r="G73" s="371">
        <v>15</v>
      </c>
    </row>
    <row r="74" spans="1:7" s="8" customFormat="1" ht="76.5">
      <c r="A74" s="360" t="s">
        <v>1306</v>
      </c>
      <c r="B74" s="261" t="s">
        <v>350</v>
      </c>
      <c r="C74" s="361" t="s">
        <v>1307</v>
      </c>
      <c r="D74" s="364" t="s">
        <v>1308</v>
      </c>
      <c r="E74" s="441" t="s">
        <v>1309</v>
      </c>
      <c r="F74" s="264">
        <v>15</v>
      </c>
      <c r="G74" s="371">
        <v>15</v>
      </c>
    </row>
    <row r="75" spans="1:7" s="8" customFormat="1" ht="102">
      <c r="A75" s="360" t="s">
        <v>941</v>
      </c>
      <c r="B75" s="261" t="s">
        <v>350</v>
      </c>
      <c r="C75" s="361" t="s">
        <v>733</v>
      </c>
      <c r="D75" s="364" t="s">
        <v>735</v>
      </c>
      <c r="E75" s="441" t="s">
        <v>736</v>
      </c>
      <c r="F75" s="264">
        <v>15</v>
      </c>
      <c r="G75" s="371">
        <v>15</v>
      </c>
    </row>
    <row r="76" spans="1:7" s="8" customFormat="1" ht="76.5">
      <c r="A76" s="360" t="s">
        <v>727</v>
      </c>
      <c r="B76" s="261" t="s">
        <v>350</v>
      </c>
      <c r="C76" s="361" t="s">
        <v>728</v>
      </c>
      <c r="D76" s="361" t="s">
        <v>737</v>
      </c>
      <c r="E76" s="360" t="s">
        <v>738</v>
      </c>
      <c r="F76" s="264">
        <v>15</v>
      </c>
      <c r="G76" s="371">
        <f>15/6</f>
        <v>2.5</v>
      </c>
    </row>
    <row r="77" spans="1:7" s="8" customFormat="1" ht="140.25">
      <c r="A77" s="260" t="s">
        <v>644</v>
      </c>
      <c r="B77" s="261" t="s">
        <v>350</v>
      </c>
      <c r="C77" s="262" t="s">
        <v>645</v>
      </c>
      <c r="D77" s="263" t="s">
        <v>646</v>
      </c>
      <c r="E77" s="263" t="s">
        <v>647</v>
      </c>
      <c r="F77" s="264">
        <v>15</v>
      </c>
      <c r="G77" s="265">
        <v>3.75</v>
      </c>
    </row>
    <row r="78" spans="1:7" s="8" customFormat="1" ht="140.25">
      <c r="A78" s="260" t="s">
        <v>644</v>
      </c>
      <c r="B78" s="261" t="s">
        <v>350</v>
      </c>
      <c r="C78" s="262" t="s">
        <v>645</v>
      </c>
      <c r="D78" s="263" t="s">
        <v>648</v>
      </c>
      <c r="E78" s="263" t="s">
        <v>403</v>
      </c>
      <c r="F78" s="264">
        <v>15</v>
      </c>
      <c r="G78" s="265">
        <v>3.75</v>
      </c>
    </row>
    <row r="79" spans="1:7" s="8" customFormat="1" ht="140.25">
      <c r="A79" s="260" t="s">
        <v>650</v>
      </c>
      <c r="B79" s="261" t="s">
        <v>350</v>
      </c>
      <c r="C79" s="262" t="s">
        <v>651</v>
      </c>
      <c r="D79" s="263" t="s">
        <v>652</v>
      </c>
      <c r="E79" s="365" t="s">
        <v>653</v>
      </c>
      <c r="F79" s="264">
        <v>15</v>
      </c>
      <c r="G79" s="265">
        <v>3.75</v>
      </c>
    </row>
    <row r="80" spans="1:7" s="8" customFormat="1" ht="127.5">
      <c r="A80" s="260" t="s">
        <v>656</v>
      </c>
      <c r="B80" s="261" t="s">
        <v>350</v>
      </c>
      <c r="C80" s="262" t="s">
        <v>657</v>
      </c>
      <c r="D80" s="266" t="s">
        <v>658</v>
      </c>
      <c r="E80" s="266" t="s">
        <v>659</v>
      </c>
      <c r="F80" s="264">
        <v>15</v>
      </c>
      <c r="G80" s="265">
        <v>3.75</v>
      </c>
    </row>
    <row r="81" spans="1:7" s="8" customFormat="1" ht="127.5">
      <c r="A81" s="260" t="s">
        <v>660</v>
      </c>
      <c r="B81" s="261" t="s">
        <v>350</v>
      </c>
      <c r="C81" s="262" t="s">
        <v>661</v>
      </c>
      <c r="D81" s="266" t="s">
        <v>662</v>
      </c>
      <c r="E81" s="266" t="s">
        <v>663</v>
      </c>
      <c r="F81" s="264">
        <v>15</v>
      </c>
      <c r="G81" s="265">
        <v>3.75</v>
      </c>
    </row>
    <row r="82" spans="1:7" s="8" customFormat="1" ht="114.75">
      <c r="A82" s="260" t="s">
        <v>664</v>
      </c>
      <c r="B82" s="261" t="s">
        <v>350</v>
      </c>
      <c r="C82" s="262" t="s">
        <v>665</v>
      </c>
      <c r="D82" s="262" t="s">
        <v>668</v>
      </c>
      <c r="E82" s="443" t="s">
        <v>669</v>
      </c>
      <c r="F82" s="264">
        <v>15</v>
      </c>
      <c r="G82" s="265">
        <v>3.75</v>
      </c>
    </row>
    <row r="83" spans="1:7" s="8" customFormat="1" ht="114.75">
      <c r="A83" s="260" t="s">
        <v>664</v>
      </c>
      <c r="B83" s="261" t="s">
        <v>350</v>
      </c>
      <c r="C83" s="262" t="s">
        <v>665</v>
      </c>
      <c r="D83" s="262" t="s">
        <v>666</v>
      </c>
      <c r="E83" s="262" t="s">
        <v>667</v>
      </c>
      <c r="F83" s="264">
        <v>15</v>
      </c>
      <c r="G83" s="265">
        <v>3.75</v>
      </c>
    </row>
    <row r="84" spans="1:7" s="8" customFormat="1" ht="114.75">
      <c r="A84" s="260" t="s">
        <v>664</v>
      </c>
      <c r="B84" s="261" t="s">
        <v>350</v>
      </c>
      <c r="C84" s="262" t="s">
        <v>665</v>
      </c>
      <c r="D84" s="262" t="s">
        <v>670</v>
      </c>
      <c r="E84" s="262" t="s">
        <v>403</v>
      </c>
      <c r="F84" s="264">
        <v>15</v>
      </c>
      <c r="G84" s="265">
        <v>3.75</v>
      </c>
    </row>
    <row r="85" spans="1:7" s="8" customFormat="1" ht="114.75">
      <c r="A85" s="260" t="s">
        <v>664</v>
      </c>
      <c r="B85" s="261" t="s">
        <v>350</v>
      </c>
      <c r="C85" s="262" t="s">
        <v>665</v>
      </c>
      <c r="D85" s="263" t="s">
        <v>648</v>
      </c>
      <c r="E85" s="365" t="s">
        <v>403</v>
      </c>
      <c r="F85" s="264">
        <v>15</v>
      </c>
      <c r="G85" s="265">
        <v>3.75</v>
      </c>
    </row>
    <row r="86" spans="1:7" s="8" customFormat="1" ht="102">
      <c r="A86" s="260" t="s">
        <v>778</v>
      </c>
      <c r="B86" s="261" t="s">
        <v>350</v>
      </c>
      <c r="C86" s="262" t="s">
        <v>779</v>
      </c>
      <c r="D86" s="263" t="s">
        <v>780</v>
      </c>
      <c r="E86" s="365" t="s">
        <v>403</v>
      </c>
      <c r="F86" s="264">
        <v>15</v>
      </c>
      <c r="G86" s="265">
        <v>3.75</v>
      </c>
    </row>
    <row r="87" spans="1:7" s="8" customFormat="1" ht="127.5">
      <c r="A87" s="266" t="s">
        <v>650</v>
      </c>
      <c r="B87" s="261" t="s">
        <v>350</v>
      </c>
      <c r="C87" s="266" t="s">
        <v>468</v>
      </c>
      <c r="D87" s="262" t="s">
        <v>469</v>
      </c>
      <c r="E87" s="263" t="s">
        <v>669</v>
      </c>
      <c r="F87" s="264">
        <v>15</v>
      </c>
      <c r="G87" s="265">
        <v>3.75</v>
      </c>
    </row>
    <row r="88" spans="1:7" s="8" customFormat="1" ht="89.25">
      <c r="A88" s="260" t="s">
        <v>472</v>
      </c>
      <c r="B88" s="261" t="s">
        <v>350</v>
      </c>
      <c r="C88" s="260" t="s">
        <v>473</v>
      </c>
      <c r="D88" s="262" t="s">
        <v>474</v>
      </c>
      <c r="E88" s="263" t="s">
        <v>475</v>
      </c>
      <c r="F88" s="264">
        <v>15</v>
      </c>
      <c r="G88" s="265">
        <v>3.75</v>
      </c>
    </row>
    <row r="89" spans="1:7" s="8" customFormat="1" ht="89.25">
      <c r="A89" s="260" t="s">
        <v>472</v>
      </c>
      <c r="B89" s="261" t="s">
        <v>350</v>
      </c>
      <c r="C89" s="260" t="s">
        <v>473</v>
      </c>
      <c r="D89" s="263" t="s">
        <v>648</v>
      </c>
      <c r="E89" s="263" t="s">
        <v>403</v>
      </c>
      <c r="F89" s="264">
        <v>15</v>
      </c>
      <c r="G89" s="265">
        <v>3.75</v>
      </c>
    </row>
    <row r="90" spans="1:7" s="8" customFormat="1" ht="89.25">
      <c r="A90" s="260" t="s">
        <v>781</v>
      </c>
      <c r="B90" s="261" t="s">
        <v>350</v>
      </c>
      <c r="C90" s="262" t="s">
        <v>782</v>
      </c>
      <c r="D90" s="262" t="s">
        <v>783</v>
      </c>
      <c r="E90" s="262"/>
      <c r="F90" s="264">
        <v>15</v>
      </c>
      <c r="G90" s="265">
        <v>15</v>
      </c>
    </row>
    <row r="91" spans="1:7" s="8" customFormat="1" ht="63.75">
      <c r="A91" s="260" t="s">
        <v>781</v>
      </c>
      <c r="B91" s="261" t="s">
        <v>350</v>
      </c>
      <c r="C91" s="262" t="s">
        <v>782</v>
      </c>
      <c r="D91" s="262" t="s">
        <v>784</v>
      </c>
      <c r="E91" s="262"/>
      <c r="F91" s="264">
        <v>15</v>
      </c>
      <c r="G91" s="265">
        <v>15</v>
      </c>
    </row>
    <row r="92" spans="1:7" s="8" customFormat="1" ht="76.5">
      <c r="A92" s="260" t="s">
        <v>781</v>
      </c>
      <c r="B92" s="261" t="s">
        <v>350</v>
      </c>
      <c r="C92" s="262" t="s">
        <v>782</v>
      </c>
      <c r="D92" s="262" t="s">
        <v>785</v>
      </c>
      <c r="E92" s="262"/>
      <c r="F92" s="264">
        <v>15</v>
      </c>
      <c r="G92" s="265">
        <v>15</v>
      </c>
    </row>
    <row r="93" spans="1:7" s="8" customFormat="1" ht="76.5">
      <c r="A93" s="262" t="s">
        <v>811</v>
      </c>
      <c r="B93" s="261" t="s">
        <v>350</v>
      </c>
      <c r="C93" s="262" t="s">
        <v>812</v>
      </c>
      <c r="D93" s="266" t="s">
        <v>813</v>
      </c>
      <c r="E93" s="366" t="s">
        <v>814</v>
      </c>
      <c r="F93" s="264">
        <v>15</v>
      </c>
      <c r="G93" s="310">
        <f>F93/3</f>
        <v>5</v>
      </c>
    </row>
    <row r="94" spans="1:7" s="8" customFormat="1" ht="127.5">
      <c r="A94" s="260" t="s">
        <v>671</v>
      </c>
      <c r="B94" s="261" t="s">
        <v>350</v>
      </c>
      <c r="C94" s="262" t="s">
        <v>1127</v>
      </c>
      <c r="D94" s="262" t="s">
        <v>467</v>
      </c>
      <c r="E94" s="366" t="s">
        <v>403</v>
      </c>
      <c r="F94" s="264">
        <v>15</v>
      </c>
      <c r="G94" s="265">
        <v>3.75</v>
      </c>
    </row>
    <row r="95" spans="1:7" s="8" customFormat="1" ht="140.25">
      <c r="A95" s="260" t="s">
        <v>904</v>
      </c>
      <c r="B95" s="261" t="s">
        <v>350</v>
      </c>
      <c r="C95" s="261" t="s">
        <v>901</v>
      </c>
      <c r="D95" s="261" t="s">
        <v>905</v>
      </c>
      <c r="E95" s="365" t="s">
        <v>906</v>
      </c>
      <c r="F95" s="264">
        <v>15</v>
      </c>
      <c r="G95" s="265">
        <v>15</v>
      </c>
    </row>
    <row r="96" spans="1:7" s="8" customFormat="1" ht="140.25">
      <c r="A96" s="260" t="s">
        <v>904</v>
      </c>
      <c r="B96" s="261" t="s">
        <v>350</v>
      </c>
      <c r="C96" s="261" t="s">
        <v>901</v>
      </c>
      <c r="D96" s="261" t="s">
        <v>903</v>
      </c>
      <c r="E96" s="366" t="s">
        <v>902</v>
      </c>
      <c r="F96" s="264">
        <v>15</v>
      </c>
      <c r="G96" s="283">
        <v>15</v>
      </c>
    </row>
    <row r="97" spans="1:7" s="8" customFormat="1" ht="102">
      <c r="A97" s="198" t="s">
        <v>1606</v>
      </c>
      <c r="B97" s="261" t="s">
        <v>582</v>
      </c>
      <c r="C97" s="199" t="s">
        <v>1607</v>
      </c>
      <c r="D97" s="165" t="s">
        <v>1128</v>
      </c>
      <c r="E97" s="165" t="s">
        <v>1129</v>
      </c>
      <c r="F97" s="194">
        <v>15</v>
      </c>
      <c r="G97" s="194">
        <v>7.5</v>
      </c>
    </row>
    <row r="98" spans="1:7" s="8" customFormat="1" ht="140.25">
      <c r="A98" s="198" t="s">
        <v>1130</v>
      </c>
      <c r="B98" s="261" t="s">
        <v>582</v>
      </c>
      <c r="C98" s="199" t="s">
        <v>1131</v>
      </c>
      <c r="D98" s="165" t="s">
        <v>1132</v>
      </c>
      <c r="E98" s="165" t="s">
        <v>1133</v>
      </c>
      <c r="F98" s="194">
        <v>15</v>
      </c>
      <c r="G98" s="194">
        <v>5</v>
      </c>
    </row>
    <row r="99" spans="1:7" s="8" customFormat="1" ht="114.75">
      <c r="A99" s="198" t="s">
        <v>1134</v>
      </c>
      <c r="B99" s="261" t="s">
        <v>582</v>
      </c>
      <c r="C99" s="199" t="s">
        <v>1135</v>
      </c>
      <c r="D99" s="165" t="s">
        <v>1136</v>
      </c>
      <c r="E99" s="165" t="s">
        <v>1137</v>
      </c>
      <c r="F99" s="194">
        <v>15</v>
      </c>
      <c r="G99" s="194">
        <v>7.5</v>
      </c>
    </row>
    <row r="100" spans="1:7" s="8" customFormat="1" ht="153">
      <c r="A100" s="198" t="s">
        <v>1138</v>
      </c>
      <c r="B100" s="261" t="s">
        <v>582</v>
      </c>
      <c r="C100" s="199" t="s">
        <v>1139</v>
      </c>
      <c r="D100" s="165" t="s">
        <v>1140</v>
      </c>
      <c r="E100" s="165" t="s">
        <v>1141</v>
      </c>
      <c r="F100" s="194">
        <v>15</v>
      </c>
      <c r="G100" s="194">
        <v>3.75</v>
      </c>
    </row>
    <row r="101" spans="1:7" s="8" customFormat="1" ht="102">
      <c r="A101" s="198" t="s">
        <v>1142</v>
      </c>
      <c r="B101" s="261" t="s">
        <v>582</v>
      </c>
      <c r="C101" s="199" t="s">
        <v>1143</v>
      </c>
      <c r="D101" s="165" t="s">
        <v>1144</v>
      </c>
      <c r="E101" s="165" t="s">
        <v>1145</v>
      </c>
      <c r="F101" s="194">
        <v>15</v>
      </c>
      <c r="G101" s="194">
        <v>7.5</v>
      </c>
    </row>
    <row r="102" spans="1:7" s="8" customFormat="1" ht="191.25">
      <c r="A102" s="198" t="s">
        <v>1146</v>
      </c>
      <c r="B102" s="261" t="s">
        <v>582</v>
      </c>
      <c r="C102" s="199" t="s">
        <v>1147</v>
      </c>
      <c r="D102" s="165" t="s">
        <v>1148</v>
      </c>
      <c r="E102" s="165" t="s">
        <v>1149</v>
      </c>
      <c r="F102" s="194">
        <v>15</v>
      </c>
      <c r="G102" s="194">
        <v>7.5</v>
      </c>
    </row>
    <row r="103" spans="1:7" s="8" customFormat="1" ht="191.25">
      <c r="A103" s="198" t="s">
        <v>1146</v>
      </c>
      <c r="B103" s="261" t="s">
        <v>582</v>
      </c>
      <c r="C103" s="199" t="s">
        <v>1150</v>
      </c>
      <c r="D103" s="165" t="s">
        <v>1151</v>
      </c>
      <c r="E103" s="165" t="s">
        <v>1152</v>
      </c>
      <c r="F103" s="194">
        <v>15</v>
      </c>
      <c r="G103" s="194">
        <v>7.5</v>
      </c>
    </row>
    <row r="104" spans="1:7" s="8" customFormat="1" ht="76.5">
      <c r="A104" s="198" t="s">
        <v>1153</v>
      </c>
      <c r="B104" s="261" t="s">
        <v>582</v>
      </c>
      <c r="C104" s="199" t="s">
        <v>1154</v>
      </c>
      <c r="D104" s="165" t="s">
        <v>1155</v>
      </c>
      <c r="E104" s="165" t="s">
        <v>1152</v>
      </c>
      <c r="F104" s="194">
        <v>15</v>
      </c>
      <c r="G104" s="194">
        <v>3.75</v>
      </c>
    </row>
    <row r="105" spans="1:7" s="8" customFormat="1" ht="76.5">
      <c r="A105" s="198" t="s">
        <v>1156</v>
      </c>
      <c r="B105" s="261" t="s">
        <v>582</v>
      </c>
      <c r="C105" s="199" t="s">
        <v>1157</v>
      </c>
      <c r="D105" s="165" t="s">
        <v>1151</v>
      </c>
      <c r="E105" s="165" t="s">
        <v>1152</v>
      </c>
      <c r="F105" s="194">
        <v>15</v>
      </c>
      <c r="G105" s="194">
        <v>7.5</v>
      </c>
    </row>
    <row r="106" spans="1:7" s="8" customFormat="1" ht="89.25">
      <c r="A106" s="198" t="s">
        <v>1158</v>
      </c>
      <c r="B106" s="261" t="s">
        <v>582</v>
      </c>
      <c r="C106" s="199" t="s">
        <v>1159</v>
      </c>
      <c r="D106" s="165" t="s">
        <v>1160</v>
      </c>
      <c r="E106" s="165" t="s">
        <v>1129</v>
      </c>
      <c r="F106" s="194">
        <v>15</v>
      </c>
      <c r="G106" s="194">
        <v>15</v>
      </c>
    </row>
    <row r="107" spans="1:7" s="8" customFormat="1" ht="102">
      <c r="A107" s="198" t="s">
        <v>1161</v>
      </c>
      <c r="B107" s="261" t="s">
        <v>582</v>
      </c>
      <c r="C107" s="199" t="s">
        <v>1162</v>
      </c>
      <c r="D107" s="165" t="s">
        <v>1163</v>
      </c>
      <c r="E107" s="165" t="s">
        <v>1164</v>
      </c>
      <c r="F107" s="194">
        <v>15</v>
      </c>
      <c r="G107" s="194">
        <v>7.5</v>
      </c>
    </row>
    <row r="108" spans="1:7" s="8" customFormat="1" ht="102">
      <c r="A108" s="198" t="s">
        <v>1165</v>
      </c>
      <c r="B108" s="261" t="s">
        <v>582</v>
      </c>
      <c r="C108" s="199" t="s">
        <v>1166</v>
      </c>
      <c r="D108" s="165" t="s">
        <v>1167</v>
      </c>
      <c r="E108" s="165" t="s">
        <v>1168</v>
      </c>
      <c r="F108" s="194">
        <v>15</v>
      </c>
      <c r="G108" s="194">
        <v>5</v>
      </c>
    </row>
    <row r="109" spans="1:7" s="8" customFormat="1" ht="127.5">
      <c r="A109" s="198" t="s">
        <v>1161</v>
      </c>
      <c r="B109" s="261" t="s">
        <v>582</v>
      </c>
      <c r="C109" s="199" t="s">
        <v>1169</v>
      </c>
      <c r="D109" s="165" t="s">
        <v>1170</v>
      </c>
      <c r="E109" s="165" t="s">
        <v>1171</v>
      </c>
      <c r="F109" s="194">
        <v>15</v>
      </c>
      <c r="G109" s="194">
        <v>7.5</v>
      </c>
    </row>
    <row r="110" spans="1:7" s="8" customFormat="1" ht="102">
      <c r="A110" s="198" t="s">
        <v>1161</v>
      </c>
      <c r="B110" s="261" t="s">
        <v>582</v>
      </c>
      <c r="C110" s="199" t="s">
        <v>1162</v>
      </c>
      <c r="D110" s="165" t="s">
        <v>1172</v>
      </c>
      <c r="E110" s="165" t="s">
        <v>1129</v>
      </c>
      <c r="F110" s="194">
        <v>15</v>
      </c>
      <c r="G110" s="194">
        <v>7.5</v>
      </c>
    </row>
    <row r="111" spans="1:7" s="8" customFormat="1" ht="102">
      <c r="A111" s="198" t="s">
        <v>1158</v>
      </c>
      <c r="B111" s="261" t="s">
        <v>582</v>
      </c>
      <c r="C111" s="199" t="s">
        <v>1173</v>
      </c>
      <c r="D111" s="165" t="s">
        <v>1174</v>
      </c>
      <c r="E111" s="165" t="s">
        <v>1175</v>
      </c>
      <c r="F111" s="194">
        <v>15</v>
      </c>
      <c r="G111" s="194">
        <v>15</v>
      </c>
    </row>
    <row r="112" spans="1:7" s="8" customFormat="1" ht="140.25">
      <c r="A112" s="198" t="s">
        <v>1017</v>
      </c>
      <c r="B112" s="261" t="s">
        <v>582</v>
      </c>
      <c r="C112" s="199" t="s">
        <v>567</v>
      </c>
      <c r="D112" s="165" t="s">
        <v>568</v>
      </c>
      <c r="E112" s="165" t="s">
        <v>1129</v>
      </c>
      <c r="F112" s="194">
        <v>15</v>
      </c>
      <c r="G112" s="194">
        <v>15</v>
      </c>
    </row>
    <row r="113" spans="1:7" s="8" customFormat="1" ht="89.25">
      <c r="A113" s="198" t="s">
        <v>1158</v>
      </c>
      <c r="B113" s="261" t="s">
        <v>582</v>
      </c>
      <c r="C113" s="199" t="s">
        <v>569</v>
      </c>
      <c r="D113" s="165" t="s">
        <v>568</v>
      </c>
      <c r="E113" s="165" t="s">
        <v>1129</v>
      </c>
      <c r="F113" s="194">
        <v>15</v>
      </c>
      <c r="G113" s="194">
        <v>15</v>
      </c>
    </row>
    <row r="114" spans="1:7" s="8" customFormat="1" ht="114.75">
      <c r="A114" s="198" t="s">
        <v>1606</v>
      </c>
      <c r="B114" s="261" t="s">
        <v>582</v>
      </c>
      <c r="C114" s="199" t="s">
        <v>1607</v>
      </c>
      <c r="D114" s="165" t="s">
        <v>570</v>
      </c>
      <c r="E114" s="165" t="s">
        <v>571</v>
      </c>
      <c r="F114" s="194">
        <v>15</v>
      </c>
      <c r="G114" s="194">
        <v>7.5</v>
      </c>
    </row>
    <row r="115" spans="1:7" s="8" customFormat="1" ht="89.25">
      <c r="A115" s="198" t="s">
        <v>1142</v>
      </c>
      <c r="B115" s="261" t="s">
        <v>582</v>
      </c>
      <c r="C115" s="199" t="s">
        <v>572</v>
      </c>
      <c r="D115" s="165" t="s">
        <v>573</v>
      </c>
      <c r="E115" s="165" t="s">
        <v>574</v>
      </c>
      <c r="F115" s="194">
        <v>15</v>
      </c>
      <c r="G115" s="194">
        <v>7.5</v>
      </c>
    </row>
    <row r="116" spans="1:7" s="8" customFormat="1" ht="114.75">
      <c r="A116" s="198" t="s">
        <v>1142</v>
      </c>
      <c r="B116" s="261" t="s">
        <v>582</v>
      </c>
      <c r="C116" s="199" t="s">
        <v>572</v>
      </c>
      <c r="D116" s="165" t="s">
        <v>575</v>
      </c>
      <c r="E116" s="165" t="s">
        <v>576</v>
      </c>
      <c r="F116" s="194">
        <v>15</v>
      </c>
      <c r="G116" s="194">
        <v>7.5</v>
      </c>
    </row>
    <row r="117" spans="1:7" ht="127.5">
      <c r="A117" s="198" t="s">
        <v>577</v>
      </c>
      <c r="B117" s="261" t="s">
        <v>582</v>
      </c>
      <c r="C117" s="199" t="s">
        <v>1607</v>
      </c>
      <c r="D117" s="165" t="s">
        <v>578</v>
      </c>
      <c r="E117" s="165" t="s">
        <v>1095</v>
      </c>
      <c r="F117" s="194">
        <v>15</v>
      </c>
      <c r="G117" s="194">
        <v>7.5</v>
      </c>
    </row>
    <row r="118" spans="1:7" ht="127.5">
      <c r="A118" s="198" t="s">
        <v>1158</v>
      </c>
      <c r="B118" s="261" t="s">
        <v>582</v>
      </c>
      <c r="C118" s="199" t="s">
        <v>1222</v>
      </c>
      <c r="D118" s="165" t="s">
        <v>1223</v>
      </c>
      <c r="E118" s="165" t="s">
        <v>1095</v>
      </c>
      <c r="F118" s="194">
        <v>15</v>
      </c>
      <c r="G118" s="194">
        <v>15</v>
      </c>
    </row>
    <row r="119" spans="1:7" ht="102">
      <c r="A119" s="198" t="s">
        <v>1142</v>
      </c>
      <c r="B119" s="261" t="s">
        <v>582</v>
      </c>
      <c r="C119" s="199" t="s">
        <v>572</v>
      </c>
      <c r="D119" s="165" t="s">
        <v>1224</v>
      </c>
      <c r="E119" s="165" t="s">
        <v>1225</v>
      </c>
      <c r="F119" s="194">
        <v>15</v>
      </c>
      <c r="G119" s="194">
        <v>7.5</v>
      </c>
    </row>
    <row r="120" spans="1:7" ht="102">
      <c r="A120" s="198" t="s">
        <v>1161</v>
      </c>
      <c r="B120" s="261" t="s">
        <v>582</v>
      </c>
      <c r="C120" s="199" t="s">
        <v>1162</v>
      </c>
      <c r="D120" s="165" t="s">
        <v>1226</v>
      </c>
      <c r="E120" s="165" t="s">
        <v>1227</v>
      </c>
      <c r="F120" s="194">
        <v>15</v>
      </c>
      <c r="G120" s="194">
        <v>7.5</v>
      </c>
    </row>
    <row r="121" spans="1:7" ht="102">
      <c r="A121" s="198" t="s">
        <v>1228</v>
      </c>
      <c r="B121" s="261" t="s">
        <v>582</v>
      </c>
      <c r="C121" s="199" t="s">
        <v>1166</v>
      </c>
      <c r="D121" s="165" t="s">
        <v>1226</v>
      </c>
      <c r="E121" s="165" t="s">
        <v>1227</v>
      </c>
      <c r="F121" s="194">
        <v>15</v>
      </c>
      <c r="G121" s="194">
        <v>5</v>
      </c>
    </row>
    <row r="122" spans="1:7" ht="127.5">
      <c r="A122" s="198" t="s">
        <v>1161</v>
      </c>
      <c r="B122" s="261" t="s">
        <v>582</v>
      </c>
      <c r="C122" s="199" t="s">
        <v>1229</v>
      </c>
      <c r="D122" s="165" t="s">
        <v>1230</v>
      </c>
      <c r="E122" s="165" t="s">
        <v>1227</v>
      </c>
      <c r="F122" s="194">
        <v>15</v>
      </c>
      <c r="G122" s="194">
        <v>7.5</v>
      </c>
    </row>
    <row r="123" spans="1:7" ht="102">
      <c r="A123" s="198" t="s">
        <v>1228</v>
      </c>
      <c r="B123" s="261" t="s">
        <v>582</v>
      </c>
      <c r="C123" s="199" t="s">
        <v>1166</v>
      </c>
      <c r="D123" s="165" t="s">
        <v>1230</v>
      </c>
      <c r="E123" s="165" t="s">
        <v>1227</v>
      </c>
      <c r="F123" s="194">
        <v>15</v>
      </c>
      <c r="G123" s="194">
        <v>5</v>
      </c>
    </row>
    <row r="124" spans="1:7" ht="140.25">
      <c r="A124" s="198" t="s">
        <v>1606</v>
      </c>
      <c r="B124" s="261" t="s">
        <v>582</v>
      </c>
      <c r="C124" s="199" t="s">
        <v>1231</v>
      </c>
      <c r="D124" s="165" t="s">
        <v>1232</v>
      </c>
      <c r="E124" s="165" t="s">
        <v>1233</v>
      </c>
      <c r="F124" s="194">
        <v>15</v>
      </c>
      <c r="G124" s="194">
        <v>7.5</v>
      </c>
    </row>
    <row r="125" spans="1:7" ht="89.25">
      <c r="A125" s="198" t="s">
        <v>1606</v>
      </c>
      <c r="B125" s="261" t="s">
        <v>582</v>
      </c>
      <c r="C125" s="199" t="s">
        <v>1234</v>
      </c>
      <c r="D125" s="165" t="s">
        <v>1235</v>
      </c>
      <c r="E125" s="165" t="s">
        <v>1236</v>
      </c>
      <c r="F125" s="194">
        <v>15</v>
      </c>
      <c r="G125" s="194">
        <v>7.5</v>
      </c>
    </row>
    <row r="126" spans="1:7" ht="140.25">
      <c r="A126" s="198" t="s">
        <v>1161</v>
      </c>
      <c r="B126" s="261" t="s">
        <v>582</v>
      </c>
      <c r="C126" s="199" t="s">
        <v>1162</v>
      </c>
      <c r="D126" s="165" t="s">
        <v>1237</v>
      </c>
      <c r="E126" s="165" t="s">
        <v>1238</v>
      </c>
      <c r="F126" s="194">
        <v>15</v>
      </c>
      <c r="G126" s="194">
        <v>7.5</v>
      </c>
    </row>
    <row r="127" spans="1:7" ht="114.75">
      <c r="A127" s="198" t="s">
        <v>1239</v>
      </c>
      <c r="B127" s="261" t="s">
        <v>582</v>
      </c>
      <c r="C127" s="199" t="s">
        <v>1240</v>
      </c>
      <c r="D127" s="165" t="s">
        <v>1241</v>
      </c>
      <c r="E127" s="165" t="s">
        <v>1095</v>
      </c>
      <c r="F127" s="194">
        <v>15</v>
      </c>
      <c r="G127" s="194">
        <v>5</v>
      </c>
    </row>
    <row r="128" spans="1:7" ht="127.5">
      <c r="A128" s="198" t="s">
        <v>1158</v>
      </c>
      <c r="B128" s="261" t="s">
        <v>582</v>
      </c>
      <c r="C128" s="199" t="s">
        <v>1242</v>
      </c>
      <c r="D128" s="165" t="s">
        <v>1243</v>
      </c>
      <c r="E128" s="165" t="s">
        <v>1244</v>
      </c>
      <c r="F128" s="194">
        <v>15</v>
      </c>
      <c r="G128" s="194">
        <v>15</v>
      </c>
    </row>
    <row r="129" spans="1:7" ht="114.75">
      <c r="A129" s="198" t="s">
        <v>1134</v>
      </c>
      <c r="B129" s="261" t="s">
        <v>582</v>
      </c>
      <c r="C129" s="199" t="s">
        <v>1135</v>
      </c>
      <c r="D129" s="165" t="s">
        <v>1245</v>
      </c>
      <c r="E129" s="165" t="s">
        <v>1129</v>
      </c>
      <c r="F129" s="194">
        <v>15</v>
      </c>
      <c r="G129" s="194">
        <v>7.5</v>
      </c>
    </row>
    <row r="130" spans="1:7" ht="191.25">
      <c r="A130" s="198" t="s">
        <v>1146</v>
      </c>
      <c r="B130" s="261" t="s">
        <v>582</v>
      </c>
      <c r="C130" s="199" t="s">
        <v>1147</v>
      </c>
      <c r="D130" s="165" t="s">
        <v>1246</v>
      </c>
      <c r="E130" s="165" t="s">
        <v>1129</v>
      </c>
      <c r="F130" s="194">
        <v>15</v>
      </c>
      <c r="G130" s="194">
        <v>7.5</v>
      </c>
    </row>
    <row r="131" spans="1:7" ht="127.5">
      <c r="A131" s="198" t="s">
        <v>1247</v>
      </c>
      <c r="B131" s="261" t="s">
        <v>582</v>
      </c>
      <c r="C131" s="199" t="s">
        <v>1248</v>
      </c>
      <c r="D131" s="165" t="s">
        <v>1249</v>
      </c>
      <c r="E131" s="165" t="s">
        <v>1129</v>
      </c>
      <c r="F131" s="194">
        <v>15</v>
      </c>
      <c r="G131" s="194">
        <v>3.75</v>
      </c>
    </row>
    <row r="132" spans="1:7" ht="204">
      <c r="A132" s="198" t="s">
        <v>1250</v>
      </c>
      <c r="B132" s="261" t="s">
        <v>582</v>
      </c>
      <c r="C132" s="199" t="s">
        <v>1159</v>
      </c>
      <c r="D132" s="165" t="s">
        <v>1251</v>
      </c>
      <c r="E132" s="165" t="s">
        <v>1252</v>
      </c>
      <c r="F132" s="194">
        <v>15</v>
      </c>
      <c r="G132" s="194">
        <v>15</v>
      </c>
    </row>
    <row r="133" spans="1:7" ht="127.5">
      <c r="A133" s="198" t="s">
        <v>1017</v>
      </c>
      <c r="B133" s="261" t="s">
        <v>582</v>
      </c>
      <c r="C133" s="199" t="s">
        <v>1253</v>
      </c>
      <c r="D133" s="165" t="s">
        <v>1799</v>
      </c>
      <c r="E133" s="165" t="s">
        <v>1252</v>
      </c>
      <c r="F133" s="194">
        <v>15</v>
      </c>
      <c r="G133" s="194">
        <v>15</v>
      </c>
    </row>
    <row r="134" spans="1:7" ht="102">
      <c r="A134" s="198" t="s">
        <v>1800</v>
      </c>
      <c r="B134" s="261" t="s">
        <v>582</v>
      </c>
      <c r="C134" s="199" t="s">
        <v>1135</v>
      </c>
      <c r="D134" s="165" t="s">
        <v>1801</v>
      </c>
      <c r="E134" s="165" t="s">
        <v>1095</v>
      </c>
      <c r="F134" s="194">
        <v>15</v>
      </c>
      <c r="G134" s="194">
        <v>7.5</v>
      </c>
    </row>
    <row r="135" spans="1:7" ht="102">
      <c r="A135" s="198" t="s">
        <v>1802</v>
      </c>
      <c r="B135" s="261" t="s">
        <v>582</v>
      </c>
      <c r="C135" s="199" t="s">
        <v>1803</v>
      </c>
      <c r="D135" s="165" t="s">
        <v>1804</v>
      </c>
      <c r="E135" s="165" t="s">
        <v>1805</v>
      </c>
      <c r="F135" s="194">
        <v>15</v>
      </c>
      <c r="G135" s="194">
        <v>7.5</v>
      </c>
    </row>
    <row r="136" spans="1:7" ht="114.75">
      <c r="A136" s="198" t="s">
        <v>1806</v>
      </c>
      <c r="B136" s="261" t="s">
        <v>582</v>
      </c>
      <c r="C136" s="199" t="s">
        <v>1807</v>
      </c>
      <c r="D136" s="165" t="s">
        <v>1808</v>
      </c>
      <c r="E136" s="165" t="s">
        <v>1129</v>
      </c>
      <c r="F136" s="194">
        <v>15</v>
      </c>
      <c r="G136" s="194">
        <v>7.5</v>
      </c>
    </row>
    <row r="137" spans="1:7" ht="102">
      <c r="A137" s="198" t="s">
        <v>1802</v>
      </c>
      <c r="B137" s="261" t="s">
        <v>582</v>
      </c>
      <c r="C137" s="199" t="s">
        <v>1809</v>
      </c>
      <c r="D137" s="165" t="s">
        <v>1804</v>
      </c>
      <c r="E137" s="165" t="s">
        <v>1129</v>
      </c>
      <c r="F137" s="194">
        <v>15</v>
      </c>
      <c r="G137" s="194">
        <v>7.5</v>
      </c>
    </row>
    <row r="138" spans="1:7" ht="89.25">
      <c r="A138" s="198" t="s">
        <v>1017</v>
      </c>
      <c r="B138" s="261" t="s">
        <v>582</v>
      </c>
      <c r="C138" s="199" t="s">
        <v>1173</v>
      </c>
      <c r="D138" s="165" t="s">
        <v>1810</v>
      </c>
      <c r="E138" s="165" t="s">
        <v>1129</v>
      </c>
      <c r="F138" s="194">
        <v>15</v>
      </c>
      <c r="G138" s="194">
        <v>15</v>
      </c>
    </row>
    <row r="139" spans="1:7" ht="89.25">
      <c r="A139" s="198" t="s">
        <v>1802</v>
      </c>
      <c r="B139" s="261" t="s">
        <v>582</v>
      </c>
      <c r="C139" s="199" t="s">
        <v>1135</v>
      </c>
      <c r="D139" s="165" t="s">
        <v>1810</v>
      </c>
      <c r="E139" s="165" t="s">
        <v>1129</v>
      </c>
      <c r="F139" s="194">
        <v>15</v>
      </c>
      <c r="G139" s="194">
        <v>7.5</v>
      </c>
    </row>
    <row r="140" spans="1:7" ht="89.25">
      <c r="A140" s="198" t="s">
        <v>1811</v>
      </c>
      <c r="B140" s="261" t="s">
        <v>582</v>
      </c>
      <c r="C140" s="199" t="s">
        <v>572</v>
      </c>
      <c r="D140" s="165" t="s">
        <v>1810</v>
      </c>
      <c r="E140" s="165" t="s">
        <v>1129</v>
      </c>
      <c r="F140" s="194">
        <v>15</v>
      </c>
      <c r="G140" s="194">
        <v>7.5</v>
      </c>
    </row>
    <row r="141" spans="1:7" ht="114.75">
      <c r="A141" s="198" t="s">
        <v>1812</v>
      </c>
      <c r="B141" s="261" t="s">
        <v>582</v>
      </c>
      <c r="C141" s="199" t="s">
        <v>1813</v>
      </c>
      <c r="D141" s="165" t="s">
        <v>1814</v>
      </c>
      <c r="E141" s="165" t="s">
        <v>1129</v>
      </c>
      <c r="F141" s="194">
        <v>15</v>
      </c>
      <c r="G141" s="194">
        <v>7.5</v>
      </c>
    </row>
    <row r="142" spans="1:7" ht="102">
      <c r="A142" s="198" t="s">
        <v>1142</v>
      </c>
      <c r="B142" s="261" t="s">
        <v>582</v>
      </c>
      <c r="C142" s="199" t="s">
        <v>1135</v>
      </c>
      <c r="D142" s="165" t="s">
        <v>1815</v>
      </c>
      <c r="E142" s="165" t="s">
        <v>1225</v>
      </c>
      <c r="F142" s="194">
        <v>15</v>
      </c>
      <c r="G142" s="194">
        <v>7.5</v>
      </c>
    </row>
    <row r="143" spans="1:7" ht="140.25">
      <c r="A143" s="198" t="s">
        <v>1017</v>
      </c>
      <c r="B143" s="261" t="s">
        <v>582</v>
      </c>
      <c r="C143" s="199" t="s">
        <v>567</v>
      </c>
      <c r="D143" s="165" t="s">
        <v>1816</v>
      </c>
      <c r="E143" s="165" t="s">
        <v>1805</v>
      </c>
      <c r="F143" s="194">
        <v>15</v>
      </c>
      <c r="G143" s="194">
        <v>15</v>
      </c>
    </row>
    <row r="144" spans="1:7" ht="89.25">
      <c r="A144" s="198" t="s">
        <v>1017</v>
      </c>
      <c r="B144" s="261" t="s">
        <v>582</v>
      </c>
      <c r="C144" s="199" t="s">
        <v>1173</v>
      </c>
      <c r="D144" s="165" t="s">
        <v>1279</v>
      </c>
      <c r="E144" s="165" t="s">
        <v>1805</v>
      </c>
      <c r="F144" s="194">
        <v>15</v>
      </c>
      <c r="G144" s="194">
        <v>15</v>
      </c>
    </row>
    <row r="145" spans="1:7" ht="114.75">
      <c r="A145" s="434" t="s">
        <v>1280</v>
      </c>
      <c r="B145" s="261" t="s">
        <v>582</v>
      </c>
      <c r="C145" s="199" t="s">
        <v>1281</v>
      </c>
      <c r="D145" s="165" t="s">
        <v>1282</v>
      </c>
      <c r="E145" s="165" t="s">
        <v>1805</v>
      </c>
      <c r="F145" s="194">
        <v>15</v>
      </c>
      <c r="G145" s="194">
        <v>3</v>
      </c>
    </row>
    <row r="146" spans="1:7" ht="165.75">
      <c r="A146" s="200" t="s">
        <v>1283</v>
      </c>
      <c r="B146" s="261" t="s">
        <v>582</v>
      </c>
      <c r="C146" s="201" t="s">
        <v>1284</v>
      </c>
      <c r="D146" s="165" t="s">
        <v>1285</v>
      </c>
      <c r="E146" s="165" t="s">
        <v>1286</v>
      </c>
      <c r="F146" s="194">
        <v>15</v>
      </c>
      <c r="G146" s="204">
        <v>5</v>
      </c>
    </row>
    <row r="147" spans="1:7" ht="382.5">
      <c r="A147" s="200" t="s">
        <v>1287</v>
      </c>
      <c r="B147" s="261" t="s">
        <v>582</v>
      </c>
      <c r="C147" s="202" t="s">
        <v>1288</v>
      </c>
      <c r="D147" s="203" t="s">
        <v>1289</v>
      </c>
      <c r="E147" s="358" t="s">
        <v>1290</v>
      </c>
      <c r="F147" s="243">
        <v>15</v>
      </c>
      <c r="G147" s="204">
        <v>15</v>
      </c>
    </row>
    <row r="148" spans="1:7" ht="102">
      <c r="A148" s="200" t="s">
        <v>1287</v>
      </c>
      <c r="B148" s="261" t="s">
        <v>582</v>
      </c>
      <c r="C148" s="202" t="s">
        <v>1291</v>
      </c>
      <c r="D148" s="165" t="s">
        <v>1292</v>
      </c>
      <c r="E148" s="239" t="s">
        <v>1293</v>
      </c>
      <c r="F148" s="142">
        <v>15</v>
      </c>
      <c r="G148" s="196">
        <v>15</v>
      </c>
    </row>
    <row r="149" spans="1:7" ht="409.5">
      <c r="A149" s="200" t="s">
        <v>1294</v>
      </c>
      <c r="B149" s="261" t="s">
        <v>582</v>
      </c>
      <c r="C149" s="202" t="s">
        <v>1295</v>
      </c>
      <c r="D149" s="165" t="s">
        <v>1296</v>
      </c>
      <c r="E149" s="165" t="s">
        <v>1965</v>
      </c>
      <c r="F149" s="142">
        <v>15</v>
      </c>
      <c r="G149" s="196">
        <v>5</v>
      </c>
    </row>
    <row r="150" spans="1:7" ht="357">
      <c r="A150" s="200" t="s">
        <v>1287</v>
      </c>
      <c r="B150" s="261" t="s">
        <v>582</v>
      </c>
      <c r="C150" s="202" t="s">
        <v>1310</v>
      </c>
      <c r="D150" s="202" t="s">
        <v>1296</v>
      </c>
      <c r="E150" s="202" t="s">
        <v>1965</v>
      </c>
      <c r="F150" s="206">
        <v>15</v>
      </c>
      <c r="G150" s="207">
        <v>15</v>
      </c>
    </row>
    <row r="151" spans="1:7" ht="280.5">
      <c r="A151" s="200" t="s">
        <v>1311</v>
      </c>
      <c r="B151" s="261" t="s">
        <v>582</v>
      </c>
      <c r="C151" s="202" t="s">
        <v>1312</v>
      </c>
      <c r="D151" s="202" t="s">
        <v>1296</v>
      </c>
      <c r="E151" s="202" t="s">
        <v>1965</v>
      </c>
      <c r="F151" s="206">
        <v>15</v>
      </c>
      <c r="G151" s="207">
        <v>7.5</v>
      </c>
    </row>
    <row r="152" spans="1:7" ht="102">
      <c r="A152" s="200" t="s">
        <v>1283</v>
      </c>
      <c r="B152" s="261" t="s">
        <v>582</v>
      </c>
      <c r="C152" s="202" t="s">
        <v>1313</v>
      </c>
      <c r="D152" s="202" t="s">
        <v>1132</v>
      </c>
      <c r="E152" s="239" t="s">
        <v>1314</v>
      </c>
      <c r="F152" s="194">
        <v>15</v>
      </c>
      <c r="G152" s="194">
        <v>5</v>
      </c>
    </row>
    <row r="153" spans="1:7" ht="102">
      <c r="A153" s="200" t="s">
        <v>1315</v>
      </c>
      <c r="B153" s="261" t="s">
        <v>582</v>
      </c>
      <c r="C153" s="202" t="s">
        <v>1316</v>
      </c>
      <c r="D153" s="202" t="s">
        <v>1317</v>
      </c>
      <c r="E153" s="239" t="s">
        <v>1508</v>
      </c>
      <c r="F153" s="206">
        <v>15</v>
      </c>
      <c r="G153" s="207">
        <v>3.75</v>
      </c>
    </row>
    <row r="154" spans="1:7" ht="76.5">
      <c r="A154" s="260" t="s">
        <v>1456</v>
      </c>
      <c r="B154" s="261" t="s">
        <v>582</v>
      </c>
      <c r="C154" s="266" t="s">
        <v>1318</v>
      </c>
      <c r="D154" s="266" t="s">
        <v>1319</v>
      </c>
      <c r="E154" s="266" t="s">
        <v>1320</v>
      </c>
      <c r="F154" s="310">
        <v>15</v>
      </c>
      <c r="G154" s="310">
        <v>15</v>
      </c>
    </row>
    <row r="155" spans="1:7" ht="102">
      <c r="A155" s="260" t="s">
        <v>1456</v>
      </c>
      <c r="B155" s="261" t="s">
        <v>582</v>
      </c>
      <c r="C155" s="266" t="s">
        <v>1318</v>
      </c>
      <c r="D155" s="260" t="s">
        <v>1321</v>
      </c>
      <c r="E155" s="266" t="s">
        <v>1322</v>
      </c>
      <c r="F155" s="310">
        <v>15</v>
      </c>
      <c r="G155" s="310">
        <v>15</v>
      </c>
    </row>
    <row r="156" spans="1:7" ht="76.5">
      <c r="A156" s="260" t="s">
        <v>1323</v>
      </c>
      <c r="B156" s="261" t="s">
        <v>582</v>
      </c>
      <c r="C156" s="266" t="s">
        <v>1324</v>
      </c>
      <c r="D156" s="263" t="s">
        <v>1325</v>
      </c>
      <c r="E156" s="263" t="s">
        <v>1326</v>
      </c>
      <c r="F156" s="264">
        <v>15</v>
      </c>
      <c r="G156" s="265">
        <v>5</v>
      </c>
    </row>
    <row r="157" spans="1:7" ht="114.75">
      <c r="A157" s="260" t="s">
        <v>1323</v>
      </c>
      <c r="B157" s="261" t="s">
        <v>582</v>
      </c>
      <c r="C157" s="266" t="s">
        <v>1324</v>
      </c>
      <c r="D157" s="266" t="s">
        <v>1327</v>
      </c>
      <c r="E157" s="266" t="s">
        <v>1328</v>
      </c>
      <c r="F157" s="300">
        <v>15</v>
      </c>
      <c r="G157" s="265">
        <v>5</v>
      </c>
    </row>
    <row r="158" spans="1:7" ht="76.5">
      <c r="A158" s="260" t="s">
        <v>1323</v>
      </c>
      <c r="B158" s="261" t="s">
        <v>582</v>
      </c>
      <c r="C158" s="266" t="s">
        <v>1324</v>
      </c>
      <c r="D158" s="266" t="s">
        <v>1329</v>
      </c>
      <c r="E158" s="266" t="s">
        <v>1330</v>
      </c>
      <c r="F158" s="300">
        <v>15</v>
      </c>
      <c r="G158" s="265">
        <v>5</v>
      </c>
    </row>
    <row r="159" spans="1:7" ht="76.5">
      <c r="A159" s="260" t="s">
        <v>1323</v>
      </c>
      <c r="B159" s="261" t="s">
        <v>582</v>
      </c>
      <c r="C159" s="266" t="s">
        <v>1324</v>
      </c>
      <c r="D159" s="262" t="s">
        <v>1331</v>
      </c>
      <c r="E159" s="262" t="s">
        <v>1332</v>
      </c>
      <c r="F159" s="444">
        <v>15</v>
      </c>
      <c r="G159" s="445">
        <v>5</v>
      </c>
    </row>
    <row r="160" spans="1:7" ht="89.25">
      <c r="A160" s="260" t="s">
        <v>1323</v>
      </c>
      <c r="B160" s="261" t="s">
        <v>582</v>
      </c>
      <c r="C160" s="266" t="s">
        <v>1324</v>
      </c>
      <c r="D160" s="262" t="s">
        <v>1333</v>
      </c>
      <c r="E160" s="262" t="s">
        <v>1334</v>
      </c>
      <c r="F160" s="444">
        <v>15</v>
      </c>
      <c r="G160" s="445">
        <v>5</v>
      </c>
    </row>
    <row r="161" spans="1:7" ht="76.5">
      <c r="A161" s="260" t="s">
        <v>1323</v>
      </c>
      <c r="B161" s="261" t="s">
        <v>582</v>
      </c>
      <c r="C161" s="266" t="s">
        <v>1324</v>
      </c>
      <c r="D161" s="262" t="s">
        <v>1335</v>
      </c>
      <c r="E161" s="262" t="s">
        <v>1336</v>
      </c>
      <c r="F161" s="444">
        <v>15</v>
      </c>
      <c r="G161" s="445">
        <v>5</v>
      </c>
    </row>
    <row r="162" spans="1:7" ht="76.5">
      <c r="A162" s="260" t="s">
        <v>1323</v>
      </c>
      <c r="B162" s="261" t="s">
        <v>582</v>
      </c>
      <c r="C162" s="266" t="s">
        <v>1324</v>
      </c>
      <c r="D162" s="262" t="s">
        <v>1337</v>
      </c>
      <c r="E162" s="262" t="s">
        <v>1338</v>
      </c>
      <c r="F162" s="444">
        <v>15</v>
      </c>
      <c r="G162" s="445">
        <v>5</v>
      </c>
    </row>
    <row r="163" spans="1:7" ht="76.5">
      <c r="A163" s="260" t="s">
        <v>1339</v>
      </c>
      <c r="B163" s="261" t="s">
        <v>582</v>
      </c>
      <c r="C163" s="266" t="s">
        <v>1340</v>
      </c>
      <c r="D163" s="262" t="s">
        <v>1341</v>
      </c>
      <c r="E163" s="262" t="s">
        <v>1342</v>
      </c>
      <c r="F163" s="444">
        <v>15</v>
      </c>
      <c r="G163" s="445">
        <v>15</v>
      </c>
    </row>
    <row r="164" spans="1:7" ht="127.5">
      <c r="A164" s="260" t="s">
        <v>1339</v>
      </c>
      <c r="B164" s="261" t="s">
        <v>582</v>
      </c>
      <c r="C164" s="266" t="s">
        <v>1340</v>
      </c>
      <c r="D164" s="262" t="s">
        <v>1343</v>
      </c>
      <c r="E164" s="262" t="s">
        <v>1344</v>
      </c>
      <c r="F164" s="444">
        <v>15</v>
      </c>
      <c r="G164" s="445">
        <v>15</v>
      </c>
    </row>
    <row r="165" spans="1:7" ht="89.25">
      <c r="A165" s="260" t="s">
        <v>1339</v>
      </c>
      <c r="B165" s="261" t="s">
        <v>582</v>
      </c>
      <c r="C165" s="266" t="s">
        <v>1340</v>
      </c>
      <c r="D165" s="262" t="s">
        <v>1345</v>
      </c>
      <c r="E165" s="262" t="s">
        <v>1346</v>
      </c>
      <c r="F165" s="444">
        <v>15</v>
      </c>
      <c r="G165" s="445">
        <v>15</v>
      </c>
    </row>
    <row r="166" spans="1:7" ht="76.5">
      <c r="A166" s="260" t="s">
        <v>1347</v>
      </c>
      <c r="B166" s="261" t="s">
        <v>582</v>
      </c>
      <c r="C166" s="262" t="s">
        <v>1348</v>
      </c>
      <c r="D166" s="262" t="s">
        <v>1349</v>
      </c>
      <c r="E166" s="262" t="s">
        <v>1350</v>
      </c>
      <c r="F166" s="444">
        <v>15</v>
      </c>
      <c r="G166" s="445">
        <v>7.5</v>
      </c>
    </row>
    <row r="167" spans="1:7" ht="76.5">
      <c r="A167" s="260" t="s">
        <v>1351</v>
      </c>
      <c r="B167" s="261" t="s">
        <v>582</v>
      </c>
      <c r="C167" s="262" t="s">
        <v>1352</v>
      </c>
      <c r="D167" s="262" t="s">
        <v>1353</v>
      </c>
      <c r="E167" s="262" t="s">
        <v>1354</v>
      </c>
      <c r="F167" s="444">
        <v>15</v>
      </c>
      <c r="G167" s="445">
        <v>7.5</v>
      </c>
    </row>
    <row r="168" spans="1:7" ht="89.25">
      <c r="A168" s="260" t="s">
        <v>1355</v>
      </c>
      <c r="B168" s="261" t="s">
        <v>582</v>
      </c>
      <c r="C168" s="266" t="s">
        <v>1356</v>
      </c>
      <c r="D168" s="262" t="s">
        <v>1357</v>
      </c>
      <c r="E168" s="262" t="s">
        <v>1358</v>
      </c>
      <c r="F168" s="444">
        <v>15</v>
      </c>
      <c r="G168" s="445">
        <v>15</v>
      </c>
    </row>
    <row r="169" spans="1:7" ht="114.75">
      <c r="A169" s="260" t="s">
        <v>1355</v>
      </c>
      <c r="B169" s="261" t="s">
        <v>582</v>
      </c>
      <c r="C169" s="266" t="s">
        <v>1356</v>
      </c>
      <c r="D169" s="262" t="s">
        <v>1359</v>
      </c>
      <c r="E169" s="262" t="s">
        <v>1360</v>
      </c>
      <c r="F169" s="444">
        <v>15</v>
      </c>
      <c r="G169" s="445">
        <v>15</v>
      </c>
    </row>
    <row r="170" spans="1:7" ht="89.25">
      <c r="A170" s="260" t="s">
        <v>1355</v>
      </c>
      <c r="B170" s="261" t="s">
        <v>582</v>
      </c>
      <c r="C170" s="266" t="s">
        <v>1356</v>
      </c>
      <c r="D170" s="262" t="s">
        <v>1361</v>
      </c>
      <c r="E170" s="262" t="s">
        <v>1362</v>
      </c>
      <c r="F170" s="444">
        <v>15</v>
      </c>
      <c r="G170" s="445">
        <v>15</v>
      </c>
    </row>
    <row r="171" spans="1:7" ht="89.25">
      <c r="A171" s="260" t="s">
        <v>1355</v>
      </c>
      <c r="B171" s="261" t="s">
        <v>582</v>
      </c>
      <c r="C171" s="266" t="s">
        <v>1356</v>
      </c>
      <c r="D171" s="262" t="s">
        <v>1363</v>
      </c>
      <c r="E171" s="262" t="s">
        <v>1364</v>
      </c>
      <c r="F171" s="444">
        <v>15</v>
      </c>
      <c r="G171" s="445">
        <v>15</v>
      </c>
    </row>
    <row r="172" spans="1:7" ht="102">
      <c r="A172" s="260" t="s">
        <v>1355</v>
      </c>
      <c r="B172" s="261" t="s">
        <v>582</v>
      </c>
      <c r="C172" s="266" t="s">
        <v>1356</v>
      </c>
      <c r="D172" s="262" t="s">
        <v>855</v>
      </c>
      <c r="E172" s="262" t="s">
        <v>856</v>
      </c>
      <c r="F172" s="444">
        <v>15</v>
      </c>
      <c r="G172" s="445">
        <v>15</v>
      </c>
    </row>
    <row r="173" spans="1:7" ht="102">
      <c r="A173" s="260" t="s">
        <v>857</v>
      </c>
      <c r="B173" s="261" t="s">
        <v>582</v>
      </c>
      <c r="C173" s="266" t="s">
        <v>858</v>
      </c>
      <c r="D173" s="262" t="s">
        <v>859</v>
      </c>
      <c r="E173" s="262" t="s">
        <v>860</v>
      </c>
      <c r="F173" s="444">
        <v>15</v>
      </c>
      <c r="G173" s="445">
        <v>7.5</v>
      </c>
    </row>
    <row r="174" spans="1:7" ht="153">
      <c r="A174" s="260" t="s">
        <v>861</v>
      </c>
      <c r="B174" s="261" t="s">
        <v>582</v>
      </c>
      <c r="C174" s="266" t="s">
        <v>862</v>
      </c>
      <c r="D174" s="262" t="s">
        <v>863</v>
      </c>
      <c r="E174" s="262" t="s">
        <v>864</v>
      </c>
      <c r="F174" s="444">
        <v>15</v>
      </c>
      <c r="G174" s="445">
        <v>7.5</v>
      </c>
    </row>
    <row r="175" spans="1:7" ht="89.25">
      <c r="A175" s="260" t="s">
        <v>861</v>
      </c>
      <c r="B175" s="261" t="s">
        <v>582</v>
      </c>
      <c r="C175" s="266" t="s">
        <v>862</v>
      </c>
      <c r="D175" s="262" t="s">
        <v>865</v>
      </c>
      <c r="E175" s="262" t="s">
        <v>866</v>
      </c>
      <c r="F175" s="444">
        <v>15</v>
      </c>
      <c r="G175" s="445">
        <v>7.5</v>
      </c>
    </row>
    <row r="176" spans="1:7" ht="89.25">
      <c r="A176" s="260" t="s">
        <v>861</v>
      </c>
      <c r="B176" s="261" t="s">
        <v>582</v>
      </c>
      <c r="C176" s="266" t="s">
        <v>862</v>
      </c>
      <c r="D176" s="262" t="s">
        <v>867</v>
      </c>
      <c r="E176" s="262" t="s">
        <v>868</v>
      </c>
      <c r="F176" s="444">
        <v>15</v>
      </c>
      <c r="G176" s="445">
        <v>7.5</v>
      </c>
    </row>
    <row r="177" spans="1:7" ht="89.25">
      <c r="A177" s="260" t="s">
        <v>861</v>
      </c>
      <c r="B177" s="261" t="s">
        <v>582</v>
      </c>
      <c r="C177" s="266" t="s">
        <v>862</v>
      </c>
      <c r="D177" s="262" t="s">
        <v>869</v>
      </c>
      <c r="E177" s="262" t="s">
        <v>870</v>
      </c>
      <c r="F177" s="444">
        <v>15</v>
      </c>
      <c r="G177" s="445">
        <v>7.5</v>
      </c>
    </row>
    <row r="178" spans="1:7" ht="89.25">
      <c r="A178" s="262" t="s">
        <v>1355</v>
      </c>
      <c r="B178" s="261" t="s">
        <v>582</v>
      </c>
      <c r="C178" s="266" t="s">
        <v>871</v>
      </c>
      <c r="D178" s="262" t="s">
        <v>872</v>
      </c>
      <c r="E178" s="262" t="s">
        <v>873</v>
      </c>
      <c r="F178" s="444">
        <v>15</v>
      </c>
      <c r="G178" s="445">
        <v>15</v>
      </c>
    </row>
    <row r="179" spans="1:7" ht="89.25">
      <c r="A179" s="262" t="s">
        <v>1355</v>
      </c>
      <c r="B179" s="261" t="s">
        <v>582</v>
      </c>
      <c r="C179" s="266" t="s">
        <v>871</v>
      </c>
      <c r="D179" s="262" t="s">
        <v>874</v>
      </c>
      <c r="E179" s="262" t="s">
        <v>875</v>
      </c>
      <c r="F179" s="444">
        <v>15</v>
      </c>
      <c r="G179" s="445">
        <v>15</v>
      </c>
    </row>
    <row r="180" spans="1:7" ht="63.75">
      <c r="A180" s="260" t="s">
        <v>581</v>
      </c>
      <c r="B180" s="261" t="s">
        <v>582</v>
      </c>
      <c r="C180" s="266" t="s">
        <v>583</v>
      </c>
      <c r="D180" s="262" t="s">
        <v>584</v>
      </c>
      <c r="E180" s="262" t="s">
        <v>585</v>
      </c>
      <c r="F180" s="444">
        <v>15</v>
      </c>
      <c r="G180" s="445">
        <v>7.5</v>
      </c>
    </row>
    <row r="181" spans="1:7" ht="76.5">
      <c r="A181" s="260" t="s">
        <v>581</v>
      </c>
      <c r="B181" s="261" t="s">
        <v>582</v>
      </c>
      <c r="C181" s="266" t="s">
        <v>583</v>
      </c>
      <c r="D181" s="262" t="s">
        <v>586</v>
      </c>
      <c r="E181" s="262" t="s">
        <v>587</v>
      </c>
      <c r="F181" s="444">
        <v>15</v>
      </c>
      <c r="G181" s="445">
        <v>7.5</v>
      </c>
    </row>
    <row r="182" spans="1:7" ht="76.5">
      <c r="A182" s="260" t="s">
        <v>876</v>
      </c>
      <c r="B182" s="261" t="s">
        <v>582</v>
      </c>
      <c r="C182" s="261" t="s">
        <v>877</v>
      </c>
      <c r="D182" s="266" t="s">
        <v>1405</v>
      </c>
      <c r="E182" s="266" t="s">
        <v>1225</v>
      </c>
      <c r="F182" s="310">
        <v>15</v>
      </c>
      <c r="G182" s="446">
        <v>15</v>
      </c>
    </row>
    <row r="183" spans="1:7" ht="89.25">
      <c r="A183" s="260" t="s">
        <v>876</v>
      </c>
      <c r="B183" s="261" t="s">
        <v>582</v>
      </c>
      <c r="C183" s="261" t="s">
        <v>877</v>
      </c>
      <c r="D183" s="263" t="s">
        <v>1406</v>
      </c>
      <c r="E183" s="263" t="s">
        <v>1095</v>
      </c>
      <c r="F183" s="310">
        <v>15</v>
      </c>
      <c r="G183" s="447">
        <v>15</v>
      </c>
    </row>
    <row r="184" spans="1:7" ht="76.5">
      <c r="A184" s="260" t="s">
        <v>876</v>
      </c>
      <c r="B184" s="261" t="s">
        <v>582</v>
      </c>
      <c r="C184" s="261" t="s">
        <v>877</v>
      </c>
      <c r="D184" s="266" t="s">
        <v>1407</v>
      </c>
      <c r="E184" s="266" t="s">
        <v>1408</v>
      </c>
      <c r="F184" s="310">
        <v>15</v>
      </c>
      <c r="G184" s="446">
        <v>15</v>
      </c>
    </row>
    <row r="185" spans="1:7" ht="89.25">
      <c r="A185" s="260" t="s">
        <v>876</v>
      </c>
      <c r="B185" s="261" t="s">
        <v>582</v>
      </c>
      <c r="C185" s="261" t="s">
        <v>877</v>
      </c>
      <c r="D185" s="266" t="s">
        <v>1409</v>
      </c>
      <c r="E185" s="266" t="s">
        <v>1410</v>
      </c>
      <c r="F185" s="310">
        <v>15</v>
      </c>
      <c r="G185" s="446">
        <v>15</v>
      </c>
    </row>
    <row r="186" spans="1:7" ht="165.75">
      <c r="A186" s="260" t="s">
        <v>1411</v>
      </c>
      <c r="B186" s="261" t="s">
        <v>582</v>
      </c>
      <c r="C186" s="262" t="s">
        <v>1412</v>
      </c>
      <c r="D186" s="262" t="s">
        <v>1413</v>
      </c>
      <c r="E186" s="262" t="s">
        <v>1410</v>
      </c>
      <c r="F186" s="310">
        <v>15</v>
      </c>
      <c r="G186" s="446">
        <v>15</v>
      </c>
    </row>
    <row r="187" spans="1:7" ht="165.75">
      <c r="A187" s="260" t="s">
        <v>1411</v>
      </c>
      <c r="B187" s="261" t="s">
        <v>582</v>
      </c>
      <c r="C187" s="262" t="s">
        <v>1412</v>
      </c>
      <c r="D187" s="266" t="s">
        <v>1414</v>
      </c>
      <c r="E187" s="266" t="s">
        <v>1410</v>
      </c>
      <c r="F187" s="310">
        <v>15</v>
      </c>
      <c r="G187" s="446">
        <v>15</v>
      </c>
    </row>
    <row r="188" spans="1:7" ht="165.75">
      <c r="A188" s="260" t="s">
        <v>1411</v>
      </c>
      <c r="B188" s="261" t="s">
        <v>582</v>
      </c>
      <c r="C188" s="262" t="s">
        <v>1412</v>
      </c>
      <c r="D188" s="266" t="s">
        <v>1415</v>
      </c>
      <c r="E188" s="266" t="s">
        <v>1225</v>
      </c>
      <c r="F188" s="310">
        <v>15</v>
      </c>
      <c r="G188" s="446">
        <v>15</v>
      </c>
    </row>
    <row r="189" spans="1:7" ht="89.25">
      <c r="A189" s="260" t="s">
        <v>1416</v>
      </c>
      <c r="B189" s="261" t="s">
        <v>582</v>
      </c>
      <c r="C189" s="262" t="s">
        <v>1417</v>
      </c>
      <c r="D189" s="266" t="s">
        <v>1418</v>
      </c>
      <c r="E189" s="266" t="s">
        <v>1410</v>
      </c>
      <c r="F189" s="310">
        <v>15</v>
      </c>
      <c r="G189" s="446">
        <v>15</v>
      </c>
    </row>
    <row r="190" spans="1:7" ht="102">
      <c r="A190" s="260" t="s">
        <v>1419</v>
      </c>
      <c r="B190" s="261" t="s">
        <v>582</v>
      </c>
      <c r="C190" s="262" t="s">
        <v>1420</v>
      </c>
      <c r="D190" s="262" t="s">
        <v>1413</v>
      </c>
      <c r="E190" s="262" t="s">
        <v>1410</v>
      </c>
      <c r="F190" s="310">
        <v>15</v>
      </c>
      <c r="G190" s="448">
        <v>15</v>
      </c>
    </row>
    <row r="191" spans="1:7" ht="89.25">
      <c r="A191" s="260" t="s">
        <v>1419</v>
      </c>
      <c r="B191" s="261" t="s">
        <v>582</v>
      </c>
      <c r="C191" s="262" t="s">
        <v>1420</v>
      </c>
      <c r="D191" s="262" t="s">
        <v>1421</v>
      </c>
      <c r="E191" s="262" t="s">
        <v>1410</v>
      </c>
      <c r="F191" s="310">
        <v>15</v>
      </c>
      <c r="G191" s="448">
        <v>15</v>
      </c>
    </row>
    <row r="192" spans="1:7" ht="102">
      <c r="A192" s="260" t="s">
        <v>1419</v>
      </c>
      <c r="B192" s="261" t="s">
        <v>582</v>
      </c>
      <c r="C192" s="262" t="s">
        <v>1420</v>
      </c>
      <c r="D192" s="262" t="s">
        <v>1422</v>
      </c>
      <c r="E192" s="262" t="s">
        <v>1095</v>
      </c>
      <c r="F192" s="310">
        <v>15</v>
      </c>
      <c r="G192" s="448">
        <v>15</v>
      </c>
    </row>
    <row r="193" spans="1:7" ht="102">
      <c r="A193" s="260" t="s">
        <v>1423</v>
      </c>
      <c r="B193" s="261" t="s">
        <v>582</v>
      </c>
      <c r="C193" s="262" t="s">
        <v>1424</v>
      </c>
      <c r="D193" s="262" t="s">
        <v>1425</v>
      </c>
      <c r="E193" s="266" t="s">
        <v>1408</v>
      </c>
      <c r="F193" s="310">
        <v>15</v>
      </c>
      <c r="G193" s="445">
        <v>7.5</v>
      </c>
    </row>
    <row r="194" spans="1:7" ht="89.25">
      <c r="A194" s="260" t="s">
        <v>1426</v>
      </c>
      <c r="B194" s="261" t="s">
        <v>582</v>
      </c>
      <c r="C194" s="262" t="s">
        <v>1427</v>
      </c>
      <c r="D194" s="262" t="s">
        <v>1428</v>
      </c>
      <c r="E194" s="262" t="s">
        <v>1410</v>
      </c>
      <c r="F194" s="310">
        <v>15</v>
      </c>
      <c r="G194" s="445">
        <v>7.5</v>
      </c>
    </row>
    <row r="195" spans="1:7" ht="127.5">
      <c r="A195" s="260" t="s">
        <v>1429</v>
      </c>
      <c r="B195" s="261" t="s">
        <v>582</v>
      </c>
      <c r="C195" s="262" t="s">
        <v>1430</v>
      </c>
      <c r="D195" s="262" t="s">
        <v>1431</v>
      </c>
      <c r="E195" s="262" t="s">
        <v>1432</v>
      </c>
      <c r="F195" s="310">
        <v>15</v>
      </c>
      <c r="G195" s="445">
        <v>7.5</v>
      </c>
    </row>
    <row r="196" spans="1:7" ht="51">
      <c r="A196" s="260" t="s">
        <v>1433</v>
      </c>
      <c r="B196" s="261" t="s">
        <v>582</v>
      </c>
      <c r="C196" s="262" t="s">
        <v>1434</v>
      </c>
      <c r="D196" s="262" t="s">
        <v>1435</v>
      </c>
      <c r="E196" s="262" t="s">
        <v>1432</v>
      </c>
      <c r="F196" s="310">
        <v>15</v>
      </c>
      <c r="G196" s="445">
        <v>7.5</v>
      </c>
    </row>
    <row r="197" spans="1:7" ht="102">
      <c r="A197" s="260" t="s">
        <v>1436</v>
      </c>
      <c r="B197" s="261" t="s">
        <v>582</v>
      </c>
      <c r="C197" s="262" t="s">
        <v>1437</v>
      </c>
      <c r="D197" s="266" t="s">
        <v>1405</v>
      </c>
      <c r="E197" s="266" t="s">
        <v>1225</v>
      </c>
      <c r="F197" s="310">
        <v>15</v>
      </c>
      <c r="G197" s="448">
        <v>15</v>
      </c>
    </row>
    <row r="198" spans="1:7" ht="102">
      <c r="A198" s="260" t="s">
        <v>1436</v>
      </c>
      <c r="B198" s="261" t="s">
        <v>582</v>
      </c>
      <c r="C198" s="262" t="s">
        <v>1437</v>
      </c>
      <c r="D198" s="262" t="s">
        <v>1438</v>
      </c>
      <c r="E198" s="266" t="s">
        <v>1410</v>
      </c>
      <c r="F198" s="310">
        <v>15</v>
      </c>
      <c r="G198" s="448">
        <v>15</v>
      </c>
    </row>
    <row r="199" spans="1:7" ht="102">
      <c r="A199" s="260" t="s">
        <v>1436</v>
      </c>
      <c r="B199" s="261" t="s">
        <v>582</v>
      </c>
      <c r="C199" s="262" t="s">
        <v>1437</v>
      </c>
      <c r="D199" s="262" t="s">
        <v>1439</v>
      </c>
      <c r="E199" s="266" t="s">
        <v>1440</v>
      </c>
      <c r="F199" s="310">
        <v>15</v>
      </c>
      <c r="G199" s="448">
        <v>15</v>
      </c>
    </row>
    <row r="200" spans="1:7" ht="102">
      <c r="A200" s="260" t="s">
        <v>1436</v>
      </c>
      <c r="B200" s="261" t="s">
        <v>582</v>
      </c>
      <c r="C200" s="262" t="s">
        <v>1437</v>
      </c>
      <c r="D200" s="266" t="s">
        <v>1418</v>
      </c>
      <c r="E200" s="262" t="s">
        <v>1410</v>
      </c>
      <c r="F200" s="310">
        <v>15</v>
      </c>
      <c r="G200" s="448">
        <v>15</v>
      </c>
    </row>
    <row r="201" spans="1:7" ht="102">
      <c r="A201" s="260" t="s">
        <v>1436</v>
      </c>
      <c r="B201" s="261" t="s">
        <v>582</v>
      </c>
      <c r="C201" s="262" t="s">
        <v>1437</v>
      </c>
      <c r="D201" s="266" t="s">
        <v>1405</v>
      </c>
      <c r="E201" s="262" t="s">
        <v>1225</v>
      </c>
      <c r="F201" s="310">
        <v>15</v>
      </c>
      <c r="G201" s="448">
        <v>15</v>
      </c>
    </row>
    <row r="202" spans="1:7" ht="89.25">
      <c r="A202" s="449" t="s">
        <v>1441</v>
      </c>
      <c r="B202" s="261" t="s">
        <v>582</v>
      </c>
      <c r="C202" s="450" t="s">
        <v>1442</v>
      </c>
      <c r="D202" s="449" t="s">
        <v>1443</v>
      </c>
      <c r="E202" s="266" t="s">
        <v>1444</v>
      </c>
      <c r="F202" s="310">
        <v>15</v>
      </c>
      <c r="G202" s="310">
        <f>F202/2</f>
        <v>7.5</v>
      </c>
    </row>
    <row r="203" spans="1:7" ht="89.25">
      <c r="A203" s="449" t="s">
        <v>1441</v>
      </c>
      <c r="B203" s="261" t="s">
        <v>582</v>
      </c>
      <c r="C203" s="450" t="s">
        <v>1442</v>
      </c>
      <c r="D203" s="297" t="s">
        <v>1445</v>
      </c>
      <c r="E203" s="263" t="s">
        <v>1446</v>
      </c>
      <c r="F203" s="310">
        <v>15</v>
      </c>
      <c r="G203" s="310">
        <f>F203/2</f>
        <v>7.5</v>
      </c>
    </row>
    <row r="204" spans="1:7" ht="280.5">
      <c r="A204" s="260" t="s">
        <v>1447</v>
      </c>
      <c r="B204" s="261" t="s">
        <v>582</v>
      </c>
      <c r="C204" s="262" t="s">
        <v>1448</v>
      </c>
      <c r="D204" s="266" t="s">
        <v>1449</v>
      </c>
      <c r="E204" s="266" t="s">
        <v>2268</v>
      </c>
      <c r="F204" s="310">
        <v>15</v>
      </c>
      <c r="G204" s="310">
        <f>F204/1</f>
        <v>15</v>
      </c>
    </row>
    <row r="205" spans="1:7" ht="306">
      <c r="A205" s="260" t="s">
        <v>1447</v>
      </c>
      <c r="B205" s="261" t="s">
        <v>582</v>
      </c>
      <c r="C205" s="262" t="s">
        <v>1448</v>
      </c>
      <c r="D205" s="266" t="s">
        <v>2269</v>
      </c>
      <c r="E205" s="266" t="s">
        <v>2270</v>
      </c>
      <c r="F205" s="310">
        <v>15</v>
      </c>
      <c r="G205" s="310">
        <f>F205/1</f>
        <v>15</v>
      </c>
    </row>
    <row r="206" spans="1:7" ht="89.25">
      <c r="A206" s="260" t="s">
        <v>2271</v>
      </c>
      <c r="B206" s="261" t="s">
        <v>582</v>
      </c>
      <c r="C206" s="262" t="s">
        <v>2272</v>
      </c>
      <c r="D206" s="266" t="s">
        <v>2273</v>
      </c>
      <c r="E206" s="262" t="s">
        <v>2274</v>
      </c>
      <c r="F206" s="310">
        <v>15</v>
      </c>
      <c r="G206" s="445">
        <f>F206/4</f>
        <v>3.75</v>
      </c>
    </row>
    <row r="207" spans="1:7" ht="76.5">
      <c r="A207" s="260" t="s">
        <v>2271</v>
      </c>
      <c r="B207" s="261" t="s">
        <v>582</v>
      </c>
      <c r="C207" s="262" t="s">
        <v>2272</v>
      </c>
      <c r="D207" s="266" t="s">
        <v>2275</v>
      </c>
      <c r="E207" s="262" t="s">
        <v>2274</v>
      </c>
      <c r="F207" s="310">
        <v>15</v>
      </c>
      <c r="G207" s="445">
        <f>F207/4</f>
        <v>3.75</v>
      </c>
    </row>
    <row r="208" spans="1:7" ht="76.5">
      <c r="A208" s="260" t="s">
        <v>2271</v>
      </c>
      <c r="B208" s="261" t="s">
        <v>582</v>
      </c>
      <c r="C208" s="262" t="s">
        <v>2272</v>
      </c>
      <c r="D208" s="266" t="s">
        <v>2276</v>
      </c>
      <c r="E208" s="262" t="s">
        <v>2274</v>
      </c>
      <c r="F208" s="310">
        <v>15</v>
      </c>
      <c r="G208" s="445">
        <f>F208/4</f>
        <v>3.75</v>
      </c>
    </row>
    <row r="209" spans="1:7" ht="76.5">
      <c r="A209" s="260" t="s">
        <v>2277</v>
      </c>
      <c r="B209" s="261" t="s">
        <v>582</v>
      </c>
      <c r="C209" s="262" t="s">
        <v>2278</v>
      </c>
      <c r="D209" s="266" t="s">
        <v>2279</v>
      </c>
      <c r="E209" s="262" t="s">
        <v>2280</v>
      </c>
      <c r="F209" s="310">
        <v>15</v>
      </c>
      <c r="G209" s="445">
        <f>F209/5</f>
        <v>3</v>
      </c>
    </row>
    <row r="210" spans="1:7" ht="89.25">
      <c r="A210" s="451" t="s">
        <v>2281</v>
      </c>
      <c r="B210" s="261" t="s">
        <v>582</v>
      </c>
      <c r="C210" s="452" t="s">
        <v>2282</v>
      </c>
      <c r="D210" s="453" t="s">
        <v>2283</v>
      </c>
      <c r="E210" s="454" t="str">
        <f>HYPERLINK("https://scholar.google.ro/scholar?hl=ro&amp;q=Design+and+Implementation+of+the+firing+circuit+of+a+SPWM+Inverter+using+microcontroller&amp;btnG=","https://scholar.google.ro/scholar?hl=ro&amp;q=Design+and+Implementation+of+the+firing+circuit+of+a+SPWM+Inverter+using+microcontroller&amp;btnG=")</f>
        <v>https://scholar.google.ro/scholar?hl=ro&amp;q=Design+and+Implementation+of+the+firing+circuit+of+a+SPWM+Inverter+using+microcontroller&amp;btnG=</v>
      </c>
      <c r="F210" s="455">
        <v>15</v>
      </c>
      <c r="G210" s="456">
        <v>5</v>
      </c>
    </row>
    <row r="211" spans="1:7" ht="89.25">
      <c r="A211" s="451" t="s">
        <v>2281</v>
      </c>
      <c r="B211" s="261" t="s">
        <v>582</v>
      </c>
      <c r="C211" s="452" t="s">
        <v>2282</v>
      </c>
      <c r="D211" s="453" t="s">
        <v>2283</v>
      </c>
      <c r="E211" s="454" t="str">
        <f>HYPERLINK("https://scholar.google.ro/scholar?hl=ro&amp;q=Design+and+Implementation+of+the+firing+circuit+of+a+SPWM+Inverter+using+microcontroller&amp;btnG=","https://scholar.google.ro/scholar?hl=ro&amp;q=Design+and+Implementation+of+the+firing+circuit+of+a+SPWM+Inverter+using+microcontroller&amp;btnG=")</f>
        <v>https://scholar.google.ro/scholar?hl=ro&amp;q=Design+and+Implementation+of+the+firing+circuit+of+a+SPWM+Inverter+using+microcontroller&amp;btnG=</v>
      </c>
      <c r="F211" s="455">
        <v>15</v>
      </c>
      <c r="G211" s="456">
        <v>5</v>
      </c>
    </row>
    <row r="212" spans="1:7" ht="89.25">
      <c r="A212" s="451" t="s">
        <v>1464</v>
      </c>
      <c r="B212" s="261" t="s">
        <v>582</v>
      </c>
      <c r="C212" s="452" t="s">
        <v>2284</v>
      </c>
      <c r="D212" s="453" t="s">
        <v>2283</v>
      </c>
      <c r="E212" s="454" t="str">
        <f>HYPERLINK("https://scholar.google.ro/scholar?hl=ro&amp;q=Design+and+Implementation+of+the+firing+circuit+of+a+SPWM+Inverter+using+microcontroller&amp;btnG=","https://scholar.google.ro/scholar?hl=ro&amp;q=Design+and+Implementation+of+the+firing+circuit+of+a+SPWM+Inverter+using+microcontroller&amp;btnG=")</f>
        <v>https://scholar.google.ro/scholar?hl=ro&amp;q=Design+and+Implementation+of+the+firing+circuit+of+a+SPWM+Inverter+using+microcontroller&amp;btnG=</v>
      </c>
      <c r="F212" s="455">
        <v>15</v>
      </c>
      <c r="G212" s="456">
        <v>15</v>
      </c>
    </row>
    <row r="213" spans="1:7" ht="89.25">
      <c r="A213" s="451" t="s">
        <v>1464</v>
      </c>
      <c r="B213" s="261" t="s">
        <v>582</v>
      </c>
      <c r="C213" s="452" t="s">
        <v>2285</v>
      </c>
      <c r="D213" s="453" t="s">
        <v>2283</v>
      </c>
      <c r="E213" s="454" t="str">
        <f>HYPERLINK("https://scholar.google.ro/scholar?hl=ro&amp;q=Design+and+Implementation+of+the+firing+circuit+of+a+SPWM+Inverter+using+microcontroller&amp;btnG=","https://scholar.google.ro/scholar?hl=ro&amp;q=Design+and+Implementation+of+the+firing+circuit+of+a+SPWM+Inverter+using+microcontroller&amp;btnG=")</f>
        <v>https://scholar.google.ro/scholar?hl=ro&amp;q=Design+and+Implementation+of+the+firing+circuit+of+a+SPWM+Inverter+using+microcontroller&amp;btnG=</v>
      </c>
      <c r="F213" s="455">
        <v>15</v>
      </c>
      <c r="G213" s="456">
        <v>15</v>
      </c>
    </row>
    <row r="214" spans="1:7" ht="89.25">
      <c r="A214" s="451" t="s">
        <v>1464</v>
      </c>
      <c r="B214" s="261" t="s">
        <v>582</v>
      </c>
      <c r="C214" s="452" t="s">
        <v>2286</v>
      </c>
      <c r="D214" s="453" t="s">
        <v>2283</v>
      </c>
      <c r="E214" s="454" t="str">
        <f>HYPERLINK("https://scholar.google.ro/scholar?hl=ro&amp;q=Design+and+Implementation+of+the+firing+circuit+of+a+SPWM+Inverter+using+microcontroller&amp;btnG=","https://scholar.google.ro/scholar?hl=ro&amp;q=Design+and+Implementation+of+the+firing+circuit+of+a+SPWM+Inverter+using+microcontroller&amp;btnG=")</f>
        <v>https://scholar.google.ro/scholar?hl=ro&amp;q=Design+and+Implementation+of+the+firing+circuit+of+a+SPWM+Inverter+using+microcontroller&amp;btnG=</v>
      </c>
      <c r="F214" s="455">
        <v>15</v>
      </c>
      <c r="G214" s="456">
        <v>15</v>
      </c>
    </row>
    <row r="215" spans="1:7" ht="102">
      <c r="A215" s="449" t="s">
        <v>2287</v>
      </c>
      <c r="B215" s="261" t="s">
        <v>582</v>
      </c>
      <c r="C215" s="450" t="s">
        <v>2288</v>
      </c>
      <c r="D215" s="266" t="s">
        <v>1544</v>
      </c>
      <c r="E215" s="266" t="s">
        <v>1545</v>
      </c>
      <c r="F215" s="310">
        <v>15</v>
      </c>
      <c r="G215" s="445">
        <v>15</v>
      </c>
    </row>
    <row r="216" spans="1:7" ht="216.75">
      <c r="A216" s="260" t="s">
        <v>1546</v>
      </c>
      <c r="B216" s="261" t="s">
        <v>582</v>
      </c>
      <c r="C216" s="262" t="s">
        <v>1547</v>
      </c>
      <c r="D216" s="262" t="s">
        <v>1548</v>
      </c>
      <c r="E216" s="262" t="s">
        <v>1549</v>
      </c>
      <c r="F216" s="310">
        <v>15</v>
      </c>
      <c r="G216" s="445">
        <f>15/3</f>
        <v>5</v>
      </c>
    </row>
    <row r="217" spans="1:7" ht="76.5">
      <c r="A217" s="260" t="s">
        <v>2287</v>
      </c>
      <c r="B217" s="261" t="s">
        <v>582</v>
      </c>
      <c r="C217" s="262" t="s">
        <v>1550</v>
      </c>
      <c r="D217" s="262" t="s">
        <v>1551</v>
      </c>
      <c r="E217" s="262" t="s">
        <v>1552</v>
      </c>
      <c r="F217" s="310">
        <v>15</v>
      </c>
      <c r="G217" s="445">
        <f>15/1</f>
        <v>15</v>
      </c>
    </row>
    <row r="218" spans="1:7" ht="76.5">
      <c r="A218" s="260" t="s">
        <v>1553</v>
      </c>
      <c r="B218" s="261" t="s">
        <v>582</v>
      </c>
      <c r="C218" s="262" t="s">
        <v>1554</v>
      </c>
      <c r="D218" s="263" t="s">
        <v>1555</v>
      </c>
      <c r="E218" s="263" t="s">
        <v>1556</v>
      </c>
      <c r="F218" s="310">
        <v>15</v>
      </c>
      <c r="G218" s="265">
        <f t="shared" ref="G218:G223" si="0">15/2</f>
        <v>7.5</v>
      </c>
    </row>
    <row r="219" spans="1:7" ht="76.5">
      <c r="A219" s="260" t="s">
        <v>1553</v>
      </c>
      <c r="B219" s="261" t="s">
        <v>582</v>
      </c>
      <c r="C219" s="262" t="s">
        <v>1554</v>
      </c>
      <c r="D219" s="266" t="s">
        <v>1557</v>
      </c>
      <c r="E219" s="366" t="s">
        <v>1558</v>
      </c>
      <c r="F219" s="310">
        <v>15</v>
      </c>
      <c r="G219" s="283">
        <f t="shared" si="0"/>
        <v>7.5</v>
      </c>
    </row>
    <row r="220" spans="1:7" ht="89.25">
      <c r="A220" s="260" t="s">
        <v>1553</v>
      </c>
      <c r="B220" s="261" t="s">
        <v>582</v>
      </c>
      <c r="C220" s="262" t="s">
        <v>1559</v>
      </c>
      <c r="D220" s="266" t="s">
        <v>1560</v>
      </c>
      <c r="E220" s="366" t="s">
        <v>1561</v>
      </c>
      <c r="F220" s="310">
        <v>15</v>
      </c>
      <c r="G220" s="283">
        <f t="shared" si="0"/>
        <v>7.5</v>
      </c>
    </row>
    <row r="221" spans="1:7" ht="89.25">
      <c r="A221" s="260" t="s">
        <v>1553</v>
      </c>
      <c r="B221" s="261" t="s">
        <v>582</v>
      </c>
      <c r="C221" s="262" t="s">
        <v>1559</v>
      </c>
      <c r="D221" s="262" t="s">
        <v>1562</v>
      </c>
      <c r="E221" s="366" t="s">
        <v>1563</v>
      </c>
      <c r="F221" s="310">
        <v>15</v>
      </c>
      <c r="G221" s="445">
        <f t="shared" si="0"/>
        <v>7.5</v>
      </c>
    </row>
    <row r="222" spans="1:7" ht="102">
      <c r="A222" s="260" t="s">
        <v>1553</v>
      </c>
      <c r="B222" s="261" t="s">
        <v>582</v>
      </c>
      <c r="C222" s="262" t="s">
        <v>1559</v>
      </c>
      <c r="D222" s="266" t="s">
        <v>1226</v>
      </c>
      <c r="E222" s="266" t="s">
        <v>1227</v>
      </c>
      <c r="F222" s="310">
        <v>15</v>
      </c>
      <c r="G222" s="445">
        <f t="shared" si="0"/>
        <v>7.5</v>
      </c>
    </row>
    <row r="223" spans="1:7" ht="89.25">
      <c r="A223" s="260" t="s">
        <v>1553</v>
      </c>
      <c r="B223" s="261" t="s">
        <v>582</v>
      </c>
      <c r="C223" s="262" t="s">
        <v>1559</v>
      </c>
      <c r="D223" s="262" t="s">
        <v>1564</v>
      </c>
      <c r="E223" s="366" t="s">
        <v>1565</v>
      </c>
      <c r="F223" s="310">
        <v>15</v>
      </c>
      <c r="G223" s="445">
        <f t="shared" si="0"/>
        <v>7.5</v>
      </c>
    </row>
    <row r="224" spans="1:7" ht="89.25">
      <c r="A224" s="260" t="s">
        <v>1546</v>
      </c>
      <c r="B224" s="261" t="s">
        <v>582</v>
      </c>
      <c r="C224" s="262" t="s">
        <v>1547</v>
      </c>
      <c r="D224" s="262" t="s">
        <v>1566</v>
      </c>
      <c r="E224" s="366" t="s">
        <v>1567</v>
      </c>
      <c r="F224" s="310">
        <v>15</v>
      </c>
      <c r="G224" s="445">
        <f>15/3</f>
        <v>5</v>
      </c>
    </row>
    <row r="225" spans="1:7" ht="89.25">
      <c r="A225" s="260" t="s">
        <v>1546</v>
      </c>
      <c r="B225" s="261" t="s">
        <v>582</v>
      </c>
      <c r="C225" s="262" t="s">
        <v>1547</v>
      </c>
      <c r="D225" s="262" t="s">
        <v>1568</v>
      </c>
      <c r="E225" s="366" t="s">
        <v>1558</v>
      </c>
      <c r="F225" s="310">
        <v>15</v>
      </c>
      <c r="G225" s="445">
        <f>15/3</f>
        <v>5</v>
      </c>
    </row>
    <row r="226" spans="1:7" ht="102">
      <c r="A226" s="449" t="s">
        <v>1553</v>
      </c>
      <c r="B226" s="261" t="s">
        <v>582</v>
      </c>
      <c r="C226" s="450" t="s">
        <v>1162</v>
      </c>
      <c r="D226" s="266" t="s">
        <v>1569</v>
      </c>
      <c r="E226" s="266" t="s">
        <v>1570</v>
      </c>
      <c r="F226" s="310">
        <v>15</v>
      </c>
      <c r="G226" s="445">
        <f>15/2</f>
        <v>7.5</v>
      </c>
    </row>
    <row r="227" spans="1:7" ht="114.75">
      <c r="A227" s="449" t="s">
        <v>1553</v>
      </c>
      <c r="B227" s="261" t="s">
        <v>582</v>
      </c>
      <c r="C227" s="450" t="s">
        <v>1162</v>
      </c>
      <c r="D227" s="266" t="s">
        <v>1571</v>
      </c>
      <c r="E227" s="266" t="s">
        <v>1572</v>
      </c>
      <c r="F227" s="310">
        <v>15</v>
      </c>
      <c r="G227" s="445">
        <f>15/2</f>
        <v>7.5</v>
      </c>
    </row>
    <row r="228" spans="1:7" ht="127.5">
      <c r="A228" s="449" t="s">
        <v>1247</v>
      </c>
      <c r="B228" s="261" t="s">
        <v>582</v>
      </c>
      <c r="C228" s="450" t="s">
        <v>1248</v>
      </c>
      <c r="D228" s="266" t="s">
        <v>1249</v>
      </c>
      <c r="E228" s="266" t="s">
        <v>1573</v>
      </c>
      <c r="F228" s="310">
        <v>15</v>
      </c>
      <c r="G228" s="445">
        <f>15/4</f>
        <v>3.75</v>
      </c>
    </row>
    <row r="229" spans="1:7" ht="89.25">
      <c r="A229" s="260" t="s">
        <v>1574</v>
      </c>
      <c r="B229" s="261" t="s">
        <v>582</v>
      </c>
      <c r="C229" s="262" t="s">
        <v>1575</v>
      </c>
      <c r="D229" s="266" t="s">
        <v>1576</v>
      </c>
      <c r="E229" s="366" t="s">
        <v>1577</v>
      </c>
      <c r="F229" s="264">
        <v>15</v>
      </c>
      <c r="G229" s="265">
        <v>7.5</v>
      </c>
    </row>
    <row r="230" spans="1:7" ht="89.25">
      <c r="A230" s="260" t="s">
        <v>1574</v>
      </c>
      <c r="B230" s="261" t="s">
        <v>582</v>
      </c>
      <c r="C230" s="262" t="s">
        <v>1575</v>
      </c>
      <c r="D230" s="263" t="s">
        <v>1578</v>
      </c>
      <c r="E230" s="365" t="s">
        <v>1579</v>
      </c>
      <c r="F230" s="264">
        <v>15</v>
      </c>
      <c r="G230" s="265">
        <v>7.5</v>
      </c>
    </row>
    <row r="231" spans="1:7" ht="89.25">
      <c r="A231" s="260" t="s">
        <v>1580</v>
      </c>
      <c r="B231" s="261" t="s">
        <v>582</v>
      </c>
      <c r="C231" s="262" t="s">
        <v>1581</v>
      </c>
      <c r="D231" s="266" t="s">
        <v>1582</v>
      </c>
      <c r="E231" s="366" t="s">
        <v>1583</v>
      </c>
      <c r="F231" s="264">
        <v>15</v>
      </c>
      <c r="G231" s="283">
        <v>7.5</v>
      </c>
    </row>
    <row r="232" spans="1:7" ht="102">
      <c r="A232" s="260" t="s">
        <v>1584</v>
      </c>
      <c r="B232" s="261" t="s">
        <v>582</v>
      </c>
      <c r="C232" s="457" t="s">
        <v>1585</v>
      </c>
      <c r="D232" s="266" t="s">
        <v>2420</v>
      </c>
      <c r="E232" s="366" t="s">
        <v>1608</v>
      </c>
      <c r="F232" s="264">
        <v>15</v>
      </c>
      <c r="G232" s="283">
        <v>3.75</v>
      </c>
    </row>
    <row r="233" spans="1:7" ht="89.25">
      <c r="A233" s="260" t="s">
        <v>1609</v>
      </c>
      <c r="B233" s="261" t="s">
        <v>582</v>
      </c>
      <c r="C233" s="457" t="s">
        <v>1610</v>
      </c>
      <c r="D233" s="266" t="s">
        <v>1611</v>
      </c>
      <c r="E233" s="366" t="s">
        <v>1612</v>
      </c>
      <c r="F233" s="264">
        <v>15</v>
      </c>
      <c r="G233" s="283">
        <v>3.75</v>
      </c>
    </row>
    <row r="234" spans="1:7" ht="76.5">
      <c r="A234" s="260" t="s">
        <v>1613</v>
      </c>
      <c r="B234" s="261" t="s">
        <v>582</v>
      </c>
      <c r="C234" s="457" t="s">
        <v>1614</v>
      </c>
      <c r="D234" s="266" t="s">
        <v>1615</v>
      </c>
      <c r="E234" s="366" t="s">
        <v>1616</v>
      </c>
      <c r="F234" s="264">
        <v>15</v>
      </c>
      <c r="G234" s="283">
        <v>5</v>
      </c>
    </row>
    <row r="235" spans="1:7" ht="89.25">
      <c r="A235" s="260" t="s">
        <v>1574</v>
      </c>
      <c r="B235" s="261" t="s">
        <v>582</v>
      </c>
      <c r="C235" s="262" t="s">
        <v>1575</v>
      </c>
      <c r="D235" s="266" t="s">
        <v>1617</v>
      </c>
      <c r="E235" s="366" t="s">
        <v>1618</v>
      </c>
      <c r="F235" s="264">
        <v>15</v>
      </c>
      <c r="G235" s="283">
        <v>7.5</v>
      </c>
    </row>
    <row r="236" spans="1:7" ht="89.25">
      <c r="A236" s="260" t="s">
        <v>1580</v>
      </c>
      <c r="B236" s="261" t="s">
        <v>582</v>
      </c>
      <c r="C236" s="262" t="s">
        <v>1581</v>
      </c>
      <c r="D236" s="266" t="s">
        <v>1617</v>
      </c>
      <c r="E236" s="366" t="s">
        <v>1618</v>
      </c>
      <c r="F236" s="264">
        <v>15</v>
      </c>
      <c r="G236" s="445">
        <v>7.5</v>
      </c>
    </row>
    <row r="237" spans="1:7" ht="76.5">
      <c r="A237" s="260" t="s">
        <v>1609</v>
      </c>
      <c r="B237" s="261" t="s">
        <v>582</v>
      </c>
      <c r="C237" s="457" t="s">
        <v>1610</v>
      </c>
      <c r="D237" s="266" t="s">
        <v>1619</v>
      </c>
      <c r="E237" s="366" t="s">
        <v>1620</v>
      </c>
      <c r="F237" s="264">
        <v>15</v>
      </c>
      <c r="G237" s="445">
        <v>3.75</v>
      </c>
    </row>
    <row r="238" spans="1:7" ht="76.5">
      <c r="A238" s="260" t="s">
        <v>1621</v>
      </c>
      <c r="B238" s="261" t="s">
        <v>582</v>
      </c>
      <c r="C238" s="262" t="s">
        <v>1622</v>
      </c>
      <c r="D238" s="266" t="s">
        <v>1623</v>
      </c>
      <c r="E238" s="366" t="s">
        <v>1624</v>
      </c>
      <c r="F238" s="264">
        <v>15</v>
      </c>
      <c r="G238" s="445">
        <v>3</v>
      </c>
    </row>
    <row r="239" spans="1:7" ht="89.25">
      <c r="A239" s="260" t="s">
        <v>1574</v>
      </c>
      <c r="B239" s="261" t="s">
        <v>582</v>
      </c>
      <c r="C239" s="262" t="s">
        <v>1575</v>
      </c>
      <c r="D239" s="266" t="s">
        <v>1625</v>
      </c>
      <c r="E239" s="366" t="s">
        <v>1626</v>
      </c>
      <c r="F239" s="264">
        <v>15</v>
      </c>
      <c r="G239" s="445">
        <v>7.5</v>
      </c>
    </row>
    <row r="240" spans="1:7" ht="102">
      <c r="A240" s="260" t="s">
        <v>1627</v>
      </c>
      <c r="B240" s="261" t="s">
        <v>582</v>
      </c>
      <c r="C240" s="262" t="s">
        <v>1628</v>
      </c>
      <c r="D240" s="266" t="s">
        <v>1629</v>
      </c>
      <c r="E240" s="366" t="s">
        <v>1630</v>
      </c>
      <c r="F240" s="264">
        <v>15</v>
      </c>
      <c r="G240" s="445">
        <v>7.5</v>
      </c>
    </row>
    <row r="241" spans="1:7" ht="89.25">
      <c r="A241" s="260" t="s">
        <v>1574</v>
      </c>
      <c r="B241" s="261" t="s">
        <v>582</v>
      </c>
      <c r="C241" s="262" t="s">
        <v>1575</v>
      </c>
      <c r="D241" s="266" t="s">
        <v>1631</v>
      </c>
      <c r="E241" s="366" t="s">
        <v>1632</v>
      </c>
      <c r="F241" s="264">
        <v>15</v>
      </c>
      <c r="G241" s="445">
        <v>7.5</v>
      </c>
    </row>
    <row r="242" spans="1:7" ht="76.5">
      <c r="A242" s="260" t="s">
        <v>1609</v>
      </c>
      <c r="B242" s="261" t="s">
        <v>582</v>
      </c>
      <c r="C242" s="457" t="s">
        <v>1610</v>
      </c>
      <c r="D242" s="266" t="s">
        <v>1633</v>
      </c>
      <c r="E242" s="366" t="s">
        <v>1634</v>
      </c>
      <c r="F242" s="264">
        <v>15</v>
      </c>
      <c r="G242" s="445">
        <v>3.75</v>
      </c>
    </row>
    <row r="243" spans="1:7" ht="89.25">
      <c r="A243" s="260" t="s">
        <v>1580</v>
      </c>
      <c r="B243" s="261" t="s">
        <v>582</v>
      </c>
      <c r="C243" s="262" t="s">
        <v>1581</v>
      </c>
      <c r="D243" s="266" t="s">
        <v>1635</v>
      </c>
      <c r="E243" s="366" t="s">
        <v>1636</v>
      </c>
      <c r="F243" s="264">
        <v>15</v>
      </c>
      <c r="G243" s="445">
        <v>7.5</v>
      </c>
    </row>
    <row r="244" spans="1:7" ht="102">
      <c r="A244" s="260" t="s">
        <v>1627</v>
      </c>
      <c r="B244" s="261" t="s">
        <v>582</v>
      </c>
      <c r="C244" s="262" t="s">
        <v>1628</v>
      </c>
      <c r="D244" s="266" t="s">
        <v>1637</v>
      </c>
      <c r="E244" s="366" t="s">
        <v>1638</v>
      </c>
      <c r="F244" s="264">
        <v>15</v>
      </c>
      <c r="G244" s="445">
        <v>7.5</v>
      </c>
    </row>
    <row r="245" spans="1:7" ht="89.25">
      <c r="A245" s="260" t="s">
        <v>1574</v>
      </c>
      <c r="B245" s="261" t="s">
        <v>582</v>
      </c>
      <c r="C245" s="262" t="s">
        <v>1575</v>
      </c>
      <c r="D245" s="262" t="s">
        <v>1639</v>
      </c>
      <c r="E245" s="366" t="s">
        <v>1640</v>
      </c>
      <c r="F245" s="264">
        <v>15</v>
      </c>
      <c r="G245" s="445">
        <v>7.5</v>
      </c>
    </row>
    <row r="246" spans="1:7" ht="89.25">
      <c r="A246" s="260" t="s">
        <v>1580</v>
      </c>
      <c r="B246" s="261" t="s">
        <v>582</v>
      </c>
      <c r="C246" s="262" t="s">
        <v>1581</v>
      </c>
      <c r="D246" s="262" t="s">
        <v>1639</v>
      </c>
      <c r="E246" s="366" t="s">
        <v>1640</v>
      </c>
      <c r="F246" s="264">
        <v>15</v>
      </c>
      <c r="G246" s="445">
        <v>7.5</v>
      </c>
    </row>
    <row r="247" spans="1:7" ht="153">
      <c r="A247" s="260" t="s">
        <v>1641</v>
      </c>
      <c r="B247" s="261" t="s">
        <v>582</v>
      </c>
      <c r="C247" s="262" t="s">
        <v>1642</v>
      </c>
      <c r="D247" s="262" t="s">
        <v>1643</v>
      </c>
      <c r="E247" s="366" t="s">
        <v>1021</v>
      </c>
      <c r="F247" s="264">
        <v>15</v>
      </c>
      <c r="G247" s="445">
        <v>3.75</v>
      </c>
    </row>
    <row r="248" spans="1:7" ht="51">
      <c r="A248" s="260" t="s">
        <v>1644</v>
      </c>
      <c r="B248" s="261" t="s">
        <v>582</v>
      </c>
      <c r="C248" s="262" t="s">
        <v>1645</v>
      </c>
      <c r="D248" s="262" t="s">
        <v>1646</v>
      </c>
      <c r="E248" s="366" t="s">
        <v>1110</v>
      </c>
      <c r="F248" s="264">
        <v>15</v>
      </c>
      <c r="G248" s="445">
        <v>5</v>
      </c>
    </row>
    <row r="249" spans="1:7" ht="102">
      <c r="A249" s="260" t="s">
        <v>1647</v>
      </c>
      <c r="B249" s="261" t="s">
        <v>582</v>
      </c>
      <c r="C249" s="262" t="s">
        <v>1648</v>
      </c>
      <c r="D249" s="262" t="s">
        <v>1646</v>
      </c>
      <c r="E249" s="366" t="s">
        <v>1110</v>
      </c>
      <c r="F249" s="264">
        <v>15</v>
      </c>
      <c r="G249" s="445">
        <v>5</v>
      </c>
    </row>
    <row r="250" spans="1:7" ht="102">
      <c r="A250" s="260" t="s">
        <v>1584</v>
      </c>
      <c r="B250" s="261" t="s">
        <v>582</v>
      </c>
      <c r="C250" s="457" t="s">
        <v>1585</v>
      </c>
      <c r="D250" s="262" t="s">
        <v>1646</v>
      </c>
      <c r="E250" s="366" t="s">
        <v>1110</v>
      </c>
      <c r="F250" s="264">
        <v>15</v>
      </c>
      <c r="G250" s="445">
        <v>3.75</v>
      </c>
    </row>
    <row r="251" spans="1:7" ht="89.25">
      <c r="A251" s="260" t="s">
        <v>1649</v>
      </c>
      <c r="B251" s="261" t="s">
        <v>582</v>
      </c>
      <c r="C251" s="262" t="s">
        <v>1650</v>
      </c>
      <c r="D251" s="262" t="s">
        <v>1646</v>
      </c>
      <c r="E251" s="366" t="s">
        <v>1110</v>
      </c>
      <c r="F251" s="264">
        <v>15</v>
      </c>
      <c r="G251" s="445">
        <v>5</v>
      </c>
    </row>
    <row r="252" spans="1:7" ht="63.75">
      <c r="A252" s="260" t="s">
        <v>1651</v>
      </c>
      <c r="B252" s="261" t="s">
        <v>582</v>
      </c>
      <c r="C252" s="262" t="s">
        <v>1652</v>
      </c>
      <c r="D252" s="262" t="s">
        <v>1646</v>
      </c>
      <c r="E252" s="366" t="s">
        <v>1110</v>
      </c>
      <c r="F252" s="264">
        <v>15</v>
      </c>
      <c r="G252" s="445">
        <v>5</v>
      </c>
    </row>
    <row r="253" spans="1:7" ht="216.75">
      <c r="A253" s="260" t="s">
        <v>1546</v>
      </c>
      <c r="B253" s="261" t="s">
        <v>582</v>
      </c>
      <c r="C253" s="262" t="s">
        <v>1547</v>
      </c>
      <c r="D253" s="262" t="s">
        <v>1548</v>
      </c>
      <c r="E253" s="262" t="s">
        <v>1549</v>
      </c>
      <c r="F253" s="310"/>
      <c r="G253" s="445">
        <f>15/3</f>
        <v>5</v>
      </c>
    </row>
    <row r="254" spans="1:7" ht="89.25">
      <c r="A254" s="260" t="s">
        <v>1546</v>
      </c>
      <c r="B254" s="261" t="s">
        <v>582</v>
      </c>
      <c r="C254" s="262" t="s">
        <v>1547</v>
      </c>
      <c r="D254" s="262" t="s">
        <v>1566</v>
      </c>
      <c r="E254" s="366" t="s">
        <v>1567</v>
      </c>
      <c r="F254" s="444"/>
      <c r="G254" s="445">
        <f>15/3</f>
        <v>5</v>
      </c>
    </row>
    <row r="255" spans="1:7" ht="89.25">
      <c r="A255" s="260" t="s">
        <v>1546</v>
      </c>
      <c r="B255" s="261" t="s">
        <v>582</v>
      </c>
      <c r="C255" s="262" t="s">
        <v>1547</v>
      </c>
      <c r="D255" s="262" t="s">
        <v>1568</v>
      </c>
      <c r="E255" s="366" t="s">
        <v>1558</v>
      </c>
      <c r="F255" s="444"/>
      <c r="G255" s="445">
        <f>15/3</f>
        <v>5</v>
      </c>
    </row>
    <row r="256" spans="1:7" ht="127.5">
      <c r="A256" s="449" t="s">
        <v>1247</v>
      </c>
      <c r="B256" s="261" t="s">
        <v>582</v>
      </c>
      <c r="C256" s="450" t="s">
        <v>1248</v>
      </c>
      <c r="D256" s="266" t="s">
        <v>1249</v>
      </c>
      <c r="E256" s="266" t="s">
        <v>1573</v>
      </c>
      <c r="F256" s="310"/>
      <c r="G256" s="445">
        <f>15/4</f>
        <v>3.75</v>
      </c>
    </row>
    <row r="257" spans="1:7" ht="89.25">
      <c r="A257" s="451" t="s">
        <v>2281</v>
      </c>
      <c r="B257" s="261" t="s">
        <v>582</v>
      </c>
      <c r="C257" s="452" t="s">
        <v>2282</v>
      </c>
      <c r="D257" s="453" t="s">
        <v>2283</v>
      </c>
      <c r="E257" s="454" t="str">
        <f>HYPERLINK("https://scholar.google.ro/scholar?hl=ro&amp;q=Design+and+Implementation+of+the+firing+circuit+of+a+SPWM+Inverter+using+microcontroller&amp;btnG=","https://scholar.google.ro/scholar?hl=ro&amp;q=Design+and+Implementation+of+the+firing+circuit+of+a+SPWM+Inverter+using+microcontroller&amp;btnG=")</f>
        <v>https://scholar.google.ro/scholar?hl=ro&amp;q=Design+and+Implementation+of+the+firing+circuit+of+a+SPWM+Inverter+using+microcontroller&amp;btnG=</v>
      </c>
      <c r="F257" s="455">
        <v>15</v>
      </c>
      <c r="G257" s="456">
        <v>5</v>
      </c>
    </row>
    <row r="258" spans="1:7" ht="114.75">
      <c r="A258" s="458" t="s">
        <v>1653</v>
      </c>
      <c r="B258" s="261" t="s">
        <v>582</v>
      </c>
      <c r="C258" s="458" t="s">
        <v>1654</v>
      </c>
      <c r="D258" s="458" t="s">
        <v>1655</v>
      </c>
      <c r="E258" s="266" t="s">
        <v>1656</v>
      </c>
      <c r="F258" s="310">
        <v>15</v>
      </c>
      <c r="G258" s="310">
        <f>15/3</f>
        <v>5</v>
      </c>
    </row>
    <row r="259" spans="1:7" ht="90">
      <c r="A259" s="449" t="s">
        <v>1657</v>
      </c>
      <c r="B259" s="261" t="s">
        <v>582</v>
      </c>
      <c r="C259" s="459" t="s">
        <v>1658</v>
      </c>
      <c r="D259" s="458" t="s">
        <v>1659</v>
      </c>
      <c r="E259" s="324" t="s">
        <v>1660</v>
      </c>
      <c r="F259" s="460">
        <v>15</v>
      </c>
      <c r="G259" s="265">
        <f>15/2</f>
        <v>7.5</v>
      </c>
    </row>
    <row r="260" spans="1:7" ht="114.75">
      <c r="A260" s="458" t="s">
        <v>1653</v>
      </c>
      <c r="B260" s="261" t="s">
        <v>582</v>
      </c>
      <c r="C260" s="458" t="s">
        <v>1654</v>
      </c>
      <c r="D260" s="458" t="s">
        <v>1655</v>
      </c>
      <c r="E260" s="266" t="s">
        <v>1656</v>
      </c>
      <c r="F260" s="310">
        <v>15</v>
      </c>
      <c r="G260" s="310">
        <f>15/3</f>
        <v>5</v>
      </c>
    </row>
    <row r="261" spans="1:7" ht="102.75">
      <c r="A261" s="449" t="s">
        <v>1661</v>
      </c>
      <c r="B261" s="261" t="s">
        <v>582</v>
      </c>
      <c r="C261" s="459" t="s">
        <v>1662</v>
      </c>
      <c r="D261" s="458" t="s">
        <v>1663</v>
      </c>
      <c r="E261" s="449" t="s">
        <v>1664</v>
      </c>
      <c r="F261" s="460">
        <v>15</v>
      </c>
      <c r="G261" s="265">
        <f>15/2</f>
        <v>7.5</v>
      </c>
    </row>
    <row r="262" spans="1:7" ht="127.5">
      <c r="A262" s="202" t="s">
        <v>3316</v>
      </c>
      <c r="B262" s="201" t="s">
        <v>843</v>
      </c>
      <c r="C262" s="343" t="s">
        <v>1941</v>
      </c>
      <c r="D262" s="343" t="s">
        <v>3317</v>
      </c>
      <c r="E262" s="203" t="s">
        <v>3318</v>
      </c>
      <c r="F262" s="243">
        <v>15</v>
      </c>
      <c r="G262" s="204">
        <v>7.5</v>
      </c>
    </row>
    <row r="263" spans="1:7" ht="102">
      <c r="A263" s="202" t="s">
        <v>3319</v>
      </c>
      <c r="B263" s="201" t="s">
        <v>843</v>
      </c>
      <c r="C263" s="343" t="s">
        <v>3320</v>
      </c>
      <c r="D263" s="343" t="s">
        <v>3321</v>
      </c>
      <c r="E263" s="203" t="s">
        <v>3322</v>
      </c>
      <c r="F263" s="243">
        <v>15</v>
      </c>
      <c r="G263" s="204">
        <v>5</v>
      </c>
    </row>
    <row r="264" spans="1:7" ht="90">
      <c r="A264" s="202" t="s">
        <v>3323</v>
      </c>
      <c r="B264" s="201" t="s">
        <v>843</v>
      </c>
      <c r="C264" s="635" t="s">
        <v>3324</v>
      </c>
      <c r="D264" s="338" t="s">
        <v>3325</v>
      </c>
      <c r="E264" s="203" t="s">
        <v>3326</v>
      </c>
      <c r="F264" s="243">
        <v>15</v>
      </c>
      <c r="G264" s="204">
        <v>5</v>
      </c>
    </row>
    <row r="265" spans="1:7" ht="267.75">
      <c r="A265" s="636" t="s">
        <v>3327</v>
      </c>
      <c r="B265" s="201" t="s">
        <v>843</v>
      </c>
      <c r="C265" s="353" t="s">
        <v>2749</v>
      </c>
      <c r="D265" s="353" t="s">
        <v>2750</v>
      </c>
      <c r="E265" s="203" t="s">
        <v>2751</v>
      </c>
      <c r="F265" s="243">
        <v>15</v>
      </c>
      <c r="G265" s="204">
        <v>7.5</v>
      </c>
    </row>
    <row r="266" spans="1:7" ht="89.25">
      <c r="A266" s="637" t="s">
        <v>1958</v>
      </c>
      <c r="B266" s="201" t="s">
        <v>843</v>
      </c>
      <c r="C266" s="304" t="s">
        <v>2752</v>
      </c>
      <c r="D266" s="625" t="s">
        <v>2753</v>
      </c>
      <c r="E266" s="165" t="s">
        <v>2754</v>
      </c>
      <c r="F266" s="243">
        <v>15</v>
      </c>
      <c r="G266" s="196">
        <v>7.5</v>
      </c>
    </row>
    <row r="267" spans="1:7" ht="77.25">
      <c r="A267" s="326" t="s">
        <v>2755</v>
      </c>
      <c r="B267" s="201" t="s">
        <v>843</v>
      </c>
      <c r="C267" s="338" t="s">
        <v>2756</v>
      </c>
      <c r="D267" s="338" t="s">
        <v>2757</v>
      </c>
      <c r="E267" s="165" t="s">
        <v>2758</v>
      </c>
      <c r="F267" s="243">
        <v>15</v>
      </c>
      <c r="G267" s="196">
        <v>7.5</v>
      </c>
    </row>
    <row r="268" spans="1:7" ht="102">
      <c r="A268" s="202" t="s">
        <v>2759</v>
      </c>
      <c r="B268" s="201" t="s">
        <v>843</v>
      </c>
      <c r="C268" s="202" t="s">
        <v>2760</v>
      </c>
      <c r="D268" s="203" t="s">
        <v>2761</v>
      </c>
      <c r="E268" s="358" t="s">
        <v>2762</v>
      </c>
      <c r="F268" s="243">
        <v>15</v>
      </c>
      <c r="G268" s="194">
        <v>15</v>
      </c>
    </row>
    <row r="269" spans="1:7" ht="90">
      <c r="A269" s="262" t="s">
        <v>2763</v>
      </c>
      <c r="B269" s="201" t="s">
        <v>843</v>
      </c>
      <c r="C269" s="638" t="s">
        <v>2764</v>
      </c>
      <c r="D269" s="260" t="s">
        <v>2765</v>
      </c>
      <c r="E269" s="263"/>
      <c r="F269" s="243">
        <v>15</v>
      </c>
      <c r="G269" s="265">
        <v>3.75</v>
      </c>
    </row>
    <row r="270" spans="1:7" ht="102">
      <c r="A270" s="262" t="s">
        <v>2766</v>
      </c>
      <c r="B270" s="201" t="s">
        <v>843</v>
      </c>
      <c r="C270" s="260" t="s">
        <v>2767</v>
      </c>
      <c r="D270" s="260" t="s">
        <v>2768</v>
      </c>
      <c r="E270" s="263"/>
      <c r="F270" s="243">
        <v>15</v>
      </c>
      <c r="G270" s="265">
        <v>5</v>
      </c>
    </row>
    <row r="271" spans="1:7" ht="102.75">
      <c r="A271" s="262" t="s">
        <v>2769</v>
      </c>
      <c r="B271" s="201" t="s">
        <v>843</v>
      </c>
      <c r="C271" s="638" t="s">
        <v>2767</v>
      </c>
      <c r="D271" s="260" t="s">
        <v>2770</v>
      </c>
      <c r="E271" s="262"/>
      <c r="F271" s="243">
        <v>15</v>
      </c>
      <c r="G271" s="445">
        <v>5</v>
      </c>
    </row>
    <row r="272" spans="1:7" ht="76.5">
      <c r="A272" s="262" t="s">
        <v>2766</v>
      </c>
      <c r="B272" s="201" t="s">
        <v>843</v>
      </c>
      <c r="C272" s="260" t="s">
        <v>2771</v>
      </c>
      <c r="D272" s="260" t="s">
        <v>2772</v>
      </c>
      <c r="E272" s="263"/>
      <c r="F272" s="243">
        <v>15</v>
      </c>
      <c r="G272" s="265">
        <v>5</v>
      </c>
    </row>
    <row r="273" spans="1:7" ht="77.25">
      <c r="A273" s="262" t="s">
        <v>2773</v>
      </c>
      <c r="B273" s="201" t="s">
        <v>843</v>
      </c>
      <c r="C273" s="638" t="s">
        <v>2774</v>
      </c>
      <c r="D273" s="260" t="s">
        <v>2775</v>
      </c>
      <c r="E273" s="263"/>
      <c r="F273" s="243">
        <v>15</v>
      </c>
      <c r="G273" s="265">
        <v>5</v>
      </c>
    </row>
    <row r="274" spans="1:7" ht="63.75">
      <c r="A274" s="262" t="s">
        <v>2776</v>
      </c>
      <c r="B274" s="201" t="s">
        <v>843</v>
      </c>
      <c r="C274" s="639" t="s">
        <v>2777</v>
      </c>
      <c r="D274" s="260" t="s">
        <v>2778</v>
      </c>
      <c r="E274" s="266"/>
      <c r="F274" s="243">
        <v>15</v>
      </c>
      <c r="G274" s="283">
        <v>5</v>
      </c>
    </row>
    <row r="275" spans="1:7" ht="76.5">
      <c r="A275" s="262" t="s">
        <v>2769</v>
      </c>
      <c r="B275" s="201" t="s">
        <v>843</v>
      </c>
      <c r="C275" s="639" t="s">
        <v>2779</v>
      </c>
      <c r="D275" s="260" t="s">
        <v>2780</v>
      </c>
      <c r="E275" s="262"/>
      <c r="F275" s="243">
        <v>15</v>
      </c>
      <c r="G275" s="445">
        <v>5</v>
      </c>
    </row>
    <row r="276" spans="1:7" ht="64.5">
      <c r="A276" s="262" t="s">
        <v>2781</v>
      </c>
      <c r="B276" s="201" t="s">
        <v>843</v>
      </c>
      <c r="C276" s="638" t="s">
        <v>2782</v>
      </c>
      <c r="D276" s="260" t="s">
        <v>2783</v>
      </c>
      <c r="E276" s="262"/>
      <c r="F276" s="243">
        <v>15</v>
      </c>
      <c r="G276" s="445">
        <v>3.75</v>
      </c>
    </row>
    <row r="277" spans="1:7" ht="76.5">
      <c r="A277" s="262" t="s">
        <v>2784</v>
      </c>
      <c r="B277" s="201" t="s">
        <v>843</v>
      </c>
      <c r="C277" s="260" t="s">
        <v>2785</v>
      </c>
      <c r="D277" s="260" t="s">
        <v>2780</v>
      </c>
      <c r="E277" s="262"/>
      <c r="F277" s="243">
        <v>15</v>
      </c>
      <c r="G277" s="445">
        <v>3.75</v>
      </c>
    </row>
    <row r="278" spans="1:7" ht="90">
      <c r="A278" s="262" t="s">
        <v>2763</v>
      </c>
      <c r="B278" s="201" t="s">
        <v>843</v>
      </c>
      <c r="C278" s="638" t="s">
        <v>2764</v>
      </c>
      <c r="D278" s="260" t="s">
        <v>2786</v>
      </c>
      <c r="E278" s="262"/>
      <c r="F278" s="243">
        <v>15</v>
      </c>
      <c r="G278" s="445">
        <v>3.75</v>
      </c>
    </row>
    <row r="279" spans="1:7" ht="63.75">
      <c r="A279" s="262" t="s">
        <v>2776</v>
      </c>
      <c r="B279" s="201" t="s">
        <v>843</v>
      </c>
      <c r="C279" s="639" t="s">
        <v>2777</v>
      </c>
      <c r="D279" s="260" t="s">
        <v>2787</v>
      </c>
      <c r="E279" s="262"/>
      <c r="F279" s="243">
        <v>15</v>
      </c>
      <c r="G279" s="445">
        <v>5</v>
      </c>
    </row>
    <row r="280" spans="1:7" ht="63.75">
      <c r="A280" s="262" t="s">
        <v>2788</v>
      </c>
      <c r="B280" s="201" t="s">
        <v>843</v>
      </c>
      <c r="C280" s="639" t="s">
        <v>2789</v>
      </c>
      <c r="D280" s="260" t="s">
        <v>2790</v>
      </c>
      <c r="E280" s="262"/>
      <c r="F280" s="243">
        <v>15</v>
      </c>
      <c r="G280" s="445">
        <v>7.5</v>
      </c>
    </row>
    <row r="281" spans="1:7" ht="63.75">
      <c r="A281" s="262" t="s">
        <v>2788</v>
      </c>
      <c r="B281" s="201" t="s">
        <v>843</v>
      </c>
      <c r="C281" s="639" t="s">
        <v>2789</v>
      </c>
      <c r="D281" s="260" t="s">
        <v>3482</v>
      </c>
      <c r="E281" s="262"/>
      <c r="F281" s="243">
        <v>15</v>
      </c>
      <c r="G281" s="445">
        <v>7.5</v>
      </c>
    </row>
    <row r="282" spans="1:7" ht="76.5">
      <c r="A282" s="262" t="s">
        <v>3483</v>
      </c>
      <c r="B282" s="201" t="s">
        <v>843</v>
      </c>
      <c r="C282" s="260" t="s">
        <v>3484</v>
      </c>
      <c r="D282" s="260" t="s">
        <v>2772</v>
      </c>
      <c r="E282" s="262"/>
      <c r="F282" s="243">
        <v>15</v>
      </c>
      <c r="G282" s="445">
        <v>7.5</v>
      </c>
    </row>
    <row r="283" spans="1:7" ht="64.5">
      <c r="A283" s="262" t="s">
        <v>2776</v>
      </c>
      <c r="B283" s="201" t="s">
        <v>843</v>
      </c>
      <c r="C283" s="638" t="s">
        <v>2777</v>
      </c>
      <c r="D283" s="260" t="s">
        <v>2790</v>
      </c>
      <c r="E283" s="262"/>
      <c r="F283" s="243">
        <v>15</v>
      </c>
      <c r="G283" s="445">
        <v>5</v>
      </c>
    </row>
    <row r="284" spans="1:7" ht="63.75">
      <c r="A284" s="262" t="s">
        <v>2776</v>
      </c>
      <c r="B284" s="201" t="s">
        <v>843</v>
      </c>
      <c r="C284" s="639" t="s">
        <v>3485</v>
      </c>
      <c r="D284" s="260" t="s">
        <v>3482</v>
      </c>
      <c r="E284" s="262"/>
      <c r="F284" s="243">
        <v>15</v>
      </c>
      <c r="G284" s="445">
        <v>5</v>
      </c>
    </row>
    <row r="285" spans="1:7" ht="102">
      <c r="A285" s="266" t="s">
        <v>3486</v>
      </c>
      <c r="B285" s="201" t="s">
        <v>843</v>
      </c>
      <c r="C285" s="266" t="s">
        <v>3487</v>
      </c>
      <c r="D285" s="640" t="s">
        <v>3488</v>
      </c>
      <c r="E285" s="266" t="s">
        <v>3489</v>
      </c>
      <c r="F285" s="243">
        <v>15</v>
      </c>
      <c r="G285" s="310">
        <v>7.5</v>
      </c>
    </row>
    <row r="286" spans="1:7" ht="127.5">
      <c r="A286" s="361" t="s">
        <v>3490</v>
      </c>
      <c r="B286" s="201" t="s">
        <v>843</v>
      </c>
      <c r="C286" s="266" t="s">
        <v>3491</v>
      </c>
      <c r="D286" s="266" t="s">
        <v>2799</v>
      </c>
      <c r="E286" s="266" t="s">
        <v>2800</v>
      </c>
      <c r="F286" s="243">
        <v>15</v>
      </c>
      <c r="G286" s="310">
        <v>7.5</v>
      </c>
    </row>
    <row r="287" spans="1:7" ht="127.5">
      <c r="A287" s="266" t="s">
        <v>2801</v>
      </c>
      <c r="B287" s="201" t="s">
        <v>843</v>
      </c>
      <c r="C287" s="266" t="s">
        <v>3491</v>
      </c>
      <c r="D287" s="266" t="s">
        <v>2802</v>
      </c>
      <c r="E287" s="266" t="s">
        <v>2803</v>
      </c>
      <c r="F287" s="243">
        <v>15</v>
      </c>
      <c r="G287" s="310">
        <v>7.5</v>
      </c>
    </row>
    <row r="288" spans="1:7" ht="89.25">
      <c r="A288" s="266" t="s">
        <v>2804</v>
      </c>
      <c r="B288" s="201" t="s">
        <v>843</v>
      </c>
      <c r="C288" s="266" t="s">
        <v>2805</v>
      </c>
      <c r="D288" s="266" t="s">
        <v>2806</v>
      </c>
      <c r="E288" s="266" t="s">
        <v>2807</v>
      </c>
      <c r="F288" s="243">
        <v>15</v>
      </c>
      <c r="G288" s="310">
        <v>5</v>
      </c>
    </row>
    <row r="289" spans="1:7" ht="89.25">
      <c r="A289" s="266" t="s">
        <v>2804</v>
      </c>
      <c r="B289" s="201" t="s">
        <v>843</v>
      </c>
      <c r="C289" s="266" t="s">
        <v>2808</v>
      </c>
      <c r="D289" s="266" t="s">
        <v>2809</v>
      </c>
      <c r="E289" s="266" t="s">
        <v>2810</v>
      </c>
      <c r="F289" s="243">
        <v>15</v>
      </c>
      <c r="G289" s="310">
        <v>5</v>
      </c>
    </row>
    <row r="290" spans="1:7" ht="102">
      <c r="A290" s="266" t="s">
        <v>2804</v>
      </c>
      <c r="B290" s="201" t="s">
        <v>843</v>
      </c>
      <c r="C290" s="266" t="s">
        <v>2808</v>
      </c>
      <c r="D290" s="266" t="s">
        <v>2811</v>
      </c>
      <c r="E290" s="266" t="s">
        <v>2812</v>
      </c>
      <c r="F290" s="243">
        <v>15</v>
      </c>
      <c r="G290" s="310">
        <v>5</v>
      </c>
    </row>
    <row r="291" spans="1:7" ht="89.25">
      <c r="A291" s="266" t="s">
        <v>2804</v>
      </c>
      <c r="B291" s="201" t="s">
        <v>843</v>
      </c>
      <c r="C291" s="290" t="s">
        <v>2808</v>
      </c>
      <c r="D291" s="290" t="s">
        <v>2813</v>
      </c>
      <c r="E291" s="266" t="s">
        <v>2814</v>
      </c>
      <c r="F291" s="243">
        <v>15</v>
      </c>
      <c r="G291" s="310">
        <v>5</v>
      </c>
    </row>
    <row r="292" spans="1:7" ht="89.25">
      <c r="A292" s="266" t="s">
        <v>2804</v>
      </c>
      <c r="B292" s="201" t="s">
        <v>843</v>
      </c>
      <c r="C292" s="290" t="s">
        <v>2808</v>
      </c>
      <c r="D292" s="290" t="s">
        <v>2815</v>
      </c>
      <c r="E292" s="266" t="s">
        <v>2816</v>
      </c>
      <c r="F292" s="243">
        <v>15</v>
      </c>
      <c r="G292" s="310">
        <v>5</v>
      </c>
    </row>
    <row r="293" spans="1:7" ht="178.5">
      <c r="A293" s="266" t="s">
        <v>2804</v>
      </c>
      <c r="B293" s="201" t="s">
        <v>843</v>
      </c>
      <c r="C293" s="290" t="s">
        <v>2808</v>
      </c>
      <c r="D293" s="290" t="s">
        <v>2817</v>
      </c>
      <c r="E293" s="266" t="s">
        <v>2818</v>
      </c>
      <c r="F293" s="243">
        <v>15</v>
      </c>
      <c r="G293" s="310">
        <v>5</v>
      </c>
    </row>
    <row r="294" spans="1:7" ht="102">
      <c r="A294" s="266" t="s">
        <v>2819</v>
      </c>
      <c r="B294" s="201" t="s">
        <v>843</v>
      </c>
      <c r="C294" s="549" t="s">
        <v>2820</v>
      </c>
      <c r="D294" s="290" t="s">
        <v>2821</v>
      </c>
      <c r="E294" s="266" t="s">
        <v>2822</v>
      </c>
      <c r="F294" s="243">
        <v>15</v>
      </c>
      <c r="G294" s="310">
        <v>5</v>
      </c>
    </row>
    <row r="295" spans="1:7" ht="89.25">
      <c r="A295" s="266" t="s">
        <v>2819</v>
      </c>
      <c r="B295" s="201" t="s">
        <v>843</v>
      </c>
      <c r="C295" s="549" t="s">
        <v>2820</v>
      </c>
      <c r="D295" s="290" t="s">
        <v>2823</v>
      </c>
      <c r="E295" s="266" t="s">
        <v>2824</v>
      </c>
      <c r="F295" s="243">
        <v>15</v>
      </c>
      <c r="G295" s="310">
        <v>5</v>
      </c>
    </row>
    <row r="296" spans="1:7" ht="89.25">
      <c r="A296" s="266" t="s">
        <v>2819</v>
      </c>
      <c r="B296" s="201" t="s">
        <v>843</v>
      </c>
      <c r="C296" s="549" t="s">
        <v>2820</v>
      </c>
      <c r="D296" s="290" t="s">
        <v>2825</v>
      </c>
      <c r="E296" s="266" t="s">
        <v>2826</v>
      </c>
      <c r="F296" s="243">
        <v>15</v>
      </c>
      <c r="G296" s="310">
        <v>5</v>
      </c>
    </row>
    <row r="297" spans="1:7" ht="114.75">
      <c r="A297" s="266" t="s">
        <v>2819</v>
      </c>
      <c r="B297" s="201" t="s">
        <v>843</v>
      </c>
      <c r="C297" s="549" t="s">
        <v>2820</v>
      </c>
      <c r="D297" s="290" t="s">
        <v>2827</v>
      </c>
      <c r="E297" s="266" t="s">
        <v>2828</v>
      </c>
      <c r="F297" s="243">
        <v>15</v>
      </c>
      <c r="G297" s="310">
        <v>5</v>
      </c>
    </row>
    <row r="298" spans="1:7" ht="178.5">
      <c r="A298" s="266" t="s">
        <v>2819</v>
      </c>
      <c r="B298" s="201" t="s">
        <v>843</v>
      </c>
      <c r="C298" s="549" t="s">
        <v>2820</v>
      </c>
      <c r="D298" s="290" t="s">
        <v>2829</v>
      </c>
      <c r="E298" s="266" t="s">
        <v>2830</v>
      </c>
      <c r="F298" s="243">
        <v>15</v>
      </c>
      <c r="G298" s="310">
        <v>5</v>
      </c>
    </row>
    <row r="299" spans="1:7" ht="178.5">
      <c r="A299" s="266" t="s">
        <v>2819</v>
      </c>
      <c r="B299" s="201" t="s">
        <v>843</v>
      </c>
      <c r="C299" s="549" t="s">
        <v>2820</v>
      </c>
      <c r="D299" s="290" t="s">
        <v>2831</v>
      </c>
      <c r="E299" s="266" t="s">
        <v>2832</v>
      </c>
      <c r="F299" s="243">
        <v>15</v>
      </c>
      <c r="G299" s="310">
        <v>5</v>
      </c>
    </row>
    <row r="300" spans="1:7" ht="102">
      <c r="A300" s="266" t="s">
        <v>2833</v>
      </c>
      <c r="B300" s="201" t="s">
        <v>843</v>
      </c>
      <c r="C300" s="549" t="s">
        <v>2834</v>
      </c>
      <c r="D300" s="549" t="s">
        <v>2835</v>
      </c>
      <c r="E300" s="266" t="s">
        <v>2836</v>
      </c>
      <c r="F300" s="243">
        <v>15</v>
      </c>
      <c r="G300" s="310">
        <v>5</v>
      </c>
    </row>
    <row r="301" spans="1:7" ht="102">
      <c r="A301" s="266" t="s">
        <v>2833</v>
      </c>
      <c r="B301" s="201" t="s">
        <v>843</v>
      </c>
      <c r="C301" s="549" t="s">
        <v>2834</v>
      </c>
      <c r="D301" s="290" t="s">
        <v>2837</v>
      </c>
      <c r="E301" s="266" t="s">
        <v>2838</v>
      </c>
      <c r="F301" s="243">
        <v>15</v>
      </c>
      <c r="G301" s="310">
        <v>5</v>
      </c>
    </row>
    <row r="302" spans="1:7" ht="102">
      <c r="A302" s="266" t="s">
        <v>2833</v>
      </c>
      <c r="B302" s="201" t="s">
        <v>843</v>
      </c>
      <c r="C302" s="549" t="s">
        <v>2834</v>
      </c>
      <c r="D302" s="290" t="s">
        <v>2839</v>
      </c>
      <c r="E302" s="266" t="s">
        <v>2840</v>
      </c>
      <c r="F302" s="243">
        <v>15</v>
      </c>
      <c r="G302" s="310">
        <v>5</v>
      </c>
    </row>
    <row r="303" spans="1:7" ht="102">
      <c r="A303" s="266" t="s">
        <v>2833</v>
      </c>
      <c r="B303" s="201" t="s">
        <v>843</v>
      </c>
      <c r="C303" s="549" t="s">
        <v>2834</v>
      </c>
      <c r="D303" s="290" t="s">
        <v>2841</v>
      </c>
      <c r="E303" s="266" t="s">
        <v>2842</v>
      </c>
      <c r="F303" s="243">
        <v>15</v>
      </c>
      <c r="G303" s="310">
        <v>5</v>
      </c>
    </row>
    <row r="304" spans="1:7" ht="114.75">
      <c r="A304" s="266" t="s">
        <v>2843</v>
      </c>
      <c r="B304" s="201" t="s">
        <v>843</v>
      </c>
      <c r="C304" s="549" t="s">
        <v>2844</v>
      </c>
      <c r="D304" s="290" t="s">
        <v>2845</v>
      </c>
      <c r="E304" s="266" t="s">
        <v>2846</v>
      </c>
      <c r="F304" s="243">
        <v>15</v>
      </c>
      <c r="G304" s="310">
        <v>7.5</v>
      </c>
    </row>
    <row r="305" spans="1:7" ht="114.75">
      <c r="A305" s="266" t="s">
        <v>2843</v>
      </c>
      <c r="B305" s="201" t="s">
        <v>843</v>
      </c>
      <c r="C305" s="549" t="s">
        <v>2844</v>
      </c>
      <c r="D305" s="290" t="s">
        <v>2126</v>
      </c>
      <c r="E305" s="266" t="s">
        <v>2127</v>
      </c>
      <c r="F305" s="243">
        <v>15</v>
      </c>
      <c r="G305" s="310">
        <v>7.5</v>
      </c>
    </row>
    <row r="306" spans="1:7" ht="114.75">
      <c r="A306" s="266" t="s">
        <v>2843</v>
      </c>
      <c r="B306" s="201" t="s">
        <v>843</v>
      </c>
      <c r="C306" s="549" t="s">
        <v>2844</v>
      </c>
      <c r="D306" s="290" t="s">
        <v>2128</v>
      </c>
      <c r="E306" s="266" t="s">
        <v>2129</v>
      </c>
      <c r="F306" s="243">
        <v>15</v>
      </c>
      <c r="G306" s="310">
        <v>7.5</v>
      </c>
    </row>
    <row r="307" spans="1:7" ht="178.5">
      <c r="A307" s="266" t="s">
        <v>2843</v>
      </c>
      <c r="B307" s="201" t="s">
        <v>843</v>
      </c>
      <c r="C307" s="549" t="s">
        <v>2844</v>
      </c>
      <c r="D307" s="290" t="s">
        <v>2130</v>
      </c>
      <c r="E307" s="266" t="s">
        <v>2131</v>
      </c>
      <c r="F307" s="243">
        <v>15</v>
      </c>
      <c r="G307" s="310">
        <v>7.5</v>
      </c>
    </row>
    <row r="308" spans="1:7" ht="89.25">
      <c r="A308" s="266" t="s">
        <v>2132</v>
      </c>
      <c r="B308" s="201" t="s">
        <v>843</v>
      </c>
      <c r="C308" s="549" t="s">
        <v>2133</v>
      </c>
      <c r="D308" s="290" t="s">
        <v>2134</v>
      </c>
      <c r="E308" s="266" t="s">
        <v>2135</v>
      </c>
      <c r="F308" s="243">
        <v>15</v>
      </c>
      <c r="G308" s="310">
        <v>5</v>
      </c>
    </row>
    <row r="309" spans="1:7" ht="89.25">
      <c r="A309" s="266" t="s">
        <v>2132</v>
      </c>
      <c r="B309" s="201" t="s">
        <v>843</v>
      </c>
      <c r="C309" s="549" t="s">
        <v>2133</v>
      </c>
      <c r="D309" s="290" t="s">
        <v>2136</v>
      </c>
      <c r="E309" s="266" t="s">
        <v>2137</v>
      </c>
      <c r="F309" s="243">
        <v>15</v>
      </c>
      <c r="G309" s="310">
        <v>5</v>
      </c>
    </row>
    <row r="310" spans="1:7" ht="89.25">
      <c r="A310" s="266" t="s">
        <v>2132</v>
      </c>
      <c r="B310" s="201" t="s">
        <v>843</v>
      </c>
      <c r="C310" s="549" t="s">
        <v>2133</v>
      </c>
      <c r="D310" s="290" t="s">
        <v>2138</v>
      </c>
      <c r="E310" s="266" t="s">
        <v>2139</v>
      </c>
      <c r="F310" s="243">
        <v>15</v>
      </c>
      <c r="G310" s="310">
        <v>5</v>
      </c>
    </row>
    <row r="311" spans="1:7" ht="89.25">
      <c r="A311" s="266" t="s">
        <v>2132</v>
      </c>
      <c r="B311" s="201" t="s">
        <v>843</v>
      </c>
      <c r="C311" s="549" t="s">
        <v>2133</v>
      </c>
      <c r="D311" s="290" t="s">
        <v>2140</v>
      </c>
      <c r="E311" s="266" t="s">
        <v>2141</v>
      </c>
      <c r="F311" s="243">
        <v>15</v>
      </c>
      <c r="G311" s="310">
        <v>5</v>
      </c>
    </row>
    <row r="312" spans="1:7" ht="89.25">
      <c r="A312" s="266" t="s">
        <v>2132</v>
      </c>
      <c r="B312" s="201" t="s">
        <v>843</v>
      </c>
      <c r="C312" s="549" t="s">
        <v>2133</v>
      </c>
      <c r="D312" s="290" t="s">
        <v>2890</v>
      </c>
      <c r="E312" s="266" t="s">
        <v>2891</v>
      </c>
      <c r="F312" s="243">
        <v>15</v>
      </c>
      <c r="G312" s="310">
        <v>5</v>
      </c>
    </row>
    <row r="313" spans="1:7" ht="89.25">
      <c r="A313" s="266" t="s">
        <v>2892</v>
      </c>
      <c r="B313" s="201" t="s">
        <v>843</v>
      </c>
      <c r="C313" s="549" t="s">
        <v>2893</v>
      </c>
      <c r="D313" s="290" t="s">
        <v>2894</v>
      </c>
      <c r="E313" s="266" t="s">
        <v>2895</v>
      </c>
      <c r="F313" s="243">
        <v>15</v>
      </c>
      <c r="G313" s="310">
        <v>7.5</v>
      </c>
    </row>
    <row r="314" spans="1:7" ht="102">
      <c r="A314" s="266" t="s">
        <v>2892</v>
      </c>
      <c r="B314" s="201" t="s">
        <v>843</v>
      </c>
      <c r="C314" s="549" t="s">
        <v>2893</v>
      </c>
      <c r="D314" s="290" t="s">
        <v>2896</v>
      </c>
      <c r="E314" s="266" t="s">
        <v>2897</v>
      </c>
      <c r="F314" s="243">
        <v>15</v>
      </c>
      <c r="G314" s="310">
        <v>7.5</v>
      </c>
    </row>
    <row r="315" spans="1:7" ht="178.5">
      <c r="A315" s="266" t="s">
        <v>2892</v>
      </c>
      <c r="B315" s="201" t="s">
        <v>843</v>
      </c>
      <c r="C315" s="549" t="s">
        <v>2893</v>
      </c>
      <c r="D315" s="290" t="s">
        <v>2898</v>
      </c>
      <c r="E315" s="266" t="s">
        <v>2899</v>
      </c>
      <c r="F315" s="243">
        <v>15</v>
      </c>
      <c r="G315" s="310">
        <v>7.5</v>
      </c>
    </row>
    <row r="316" spans="1:7" ht="114.75">
      <c r="A316" s="266" t="s">
        <v>2900</v>
      </c>
      <c r="B316" s="201" t="s">
        <v>843</v>
      </c>
      <c r="C316" s="549" t="s">
        <v>2901</v>
      </c>
      <c r="D316" s="290" t="s">
        <v>2128</v>
      </c>
      <c r="E316" s="266" t="s">
        <v>2902</v>
      </c>
      <c r="F316" s="243">
        <v>15</v>
      </c>
      <c r="G316" s="310">
        <v>5</v>
      </c>
    </row>
    <row r="317" spans="1:7" ht="127.5">
      <c r="A317" s="266" t="s">
        <v>2903</v>
      </c>
      <c r="B317" s="201" t="s">
        <v>843</v>
      </c>
      <c r="C317" s="549" t="s">
        <v>2904</v>
      </c>
      <c r="D317" s="290" t="s">
        <v>2905</v>
      </c>
      <c r="E317" s="266" t="s">
        <v>2906</v>
      </c>
      <c r="F317" s="243">
        <v>15</v>
      </c>
      <c r="G317" s="310">
        <v>7.5</v>
      </c>
    </row>
    <row r="318" spans="1:7" ht="127.5">
      <c r="A318" s="266" t="s">
        <v>2903</v>
      </c>
      <c r="B318" s="201" t="s">
        <v>843</v>
      </c>
      <c r="C318" s="549" t="s">
        <v>2904</v>
      </c>
      <c r="D318" s="290" t="s">
        <v>2907</v>
      </c>
      <c r="E318" s="266" t="s">
        <v>2908</v>
      </c>
      <c r="F318" s="243">
        <v>15</v>
      </c>
      <c r="G318" s="310">
        <v>7.5</v>
      </c>
    </row>
    <row r="319" spans="1:7" ht="89.25">
      <c r="A319" s="266" t="s">
        <v>2909</v>
      </c>
      <c r="B319" s="201" t="s">
        <v>843</v>
      </c>
      <c r="C319" s="549" t="s">
        <v>2910</v>
      </c>
      <c r="D319" s="290" t="s">
        <v>2911</v>
      </c>
      <c r="E319" s="266" t="s">
        <v>2912</v>
      </c>
      <c r="F319" s="243">
        <v>15</v>
      </c>
      <c r="G319" s="310">
        <v>7.5</v>
      </c>
    </row>
    <row r="320" spans="1:7" ht="89.25">
      <c r="A320" s="266" t="s">
        <v>2909</v>
      </c>
      <c r="B320" s="201" t="s">
        <v>843</v>
      </c>
      <c r="C320" s="549" t="s">
        <v>2913</v>
      </c>
      <c r="D320" s="290" t="s">
        <v>2914</v>
      </c>
      <c r="E320" s="266" t="s">
        <v>2915</v>
      </c>
      <c r="F320" s="243">
        <v>15</v>
      </c>
      <c r="G320" s="310">
        <v>7.5</v>
      </c>
    </row>
    <row r="321" spans="1:7" ht="89.25">
      <c r="A321" s="266" t="s">
        <v>2916</v>
      </c>
      <c r="B321" s="201" t="s">
        <v>843</v>
      </c>
      <c r="C321" s="549" t="s">
        <v>2917</v>
      </c>
      <c r="D321" s="290" t="s">
        <v>2918</v>
      </c>
      <c r="E321" s="266" t="s">
        <v>2919</v>
      </c>
      <c r="F321" s="243">
        <v>15</v>
      </c>
      <c r="G321" s="310">
        <v>3.75</v>
      </c>
    </row>
    <row r="322" spans="1:7" ht="178.5">
      <c r="A322" s="266" t="s">
        <v>2920</v>
      </c>
      <c r="B322" s="201" t="s">
        <v>843</v>
      </c>
      <c r="C322" s="549" t="s">
        <v>2921</v>
      </c>
      <c r="D322" s="290" t="s">
        <v>2922</v>
      </c>
      <c r="E322" s="266" t="s">
        <v>2923</v>
      </c>
      <c r="F322" s="243">
        <v>15</v>
      </c>
      <c r="G322" s="310">
        <v>3</v>
      </c>
    </row>
    <row r="323" spans="1:7" ht="178.5">
      <c r="A323" s="266" t="s">
        <v>2920</v>
      </c>
      <c r="B323" s="201" t="s">
        <v>843</v>
      </c>
      <c r="C323" s="549" t="s">
        <v>2921</v>
      </c>
      <c r="D323" s="290" t="s">
        <v>2924</v>
      </c>
      <c r="E323" s="266" t="s">
        <v>2925</v>
      </c>
      <c r="F323" s="243">
        <v>15</v>
      </c>
      <c r="G323" s="310">
        <v>3</v>
      </c>
    </row>
    <row r="324" spans="1:7" ht="178.5">
      <c r="A324" s="266" t="s">
        <v>2926</v>
      </c>
      <c r="B324" s="201" t="s">
        <v>843</v>
      </c>
      <c r="C324" s="549" t="s">
        <v>2927</v>
      </c>
      <c r="D324" s="290" t="s">
        <v>2928</v>
      </c>
      <c r="E324" s="266" t="s">
        <v>2929</v>
      </c>
      <c r="F324" s="243">
        <v>15</v>
      </c>
      <c r="G324" s="310">
        <v>7.5</v>
      </c>
    </row>
    <row r="325" spans="1:7" ht="178.5">
      <c r="A325" s="266" t="s">
        <v>2930</v>
      </c>
      <c r="B325" s="201" t="s">
        <v>843</v>
      </c>
      <c r="C325" s="549" t="s">
        <v>2931</v>
      </c>
      <c r="D325" s="290" t="s">
        <v>2932</v>
      </c>
      <c r="E325" s="266" t="s">
        <v>2933</v>
      </c>
      <c r="F325" s="243">
        <v>15</v>
      </c>
      <c r="G325" s="310">
        <v>3.75</v>
      </c>
    </row>
    <row r="326" spans="1:7" ht="178.5">
      <c r="A326" s="266" t="s">
        <v>2930</v>
      </c>
      <c r="B326" s="201" t="s">
        <v>843</v>
      </c>
      <c r="C326" s="549" t="s">
        <v>2931</v>
      </c>
      <c r="D326" s="290" t="s">
        <v>2934</v>
      </c>
      <c r="E326" s="266" t="s">
        <v>3628</v>
      </c>
      <c r="F326" s="243">
        <v>15</v>
      </c>
      <c r="G326" s="310">
        <v>3.75</v>
      </c>
    </row>
    <row r="327" spans="1:7" ht="178.5">
      <c r="A327" s="266" t="s">
        <v>3629</v>
      </c>
      <c r="B327" s="201" t="s">
        <v>843</v>
      </c>
      <c r="C327" s="549" t="s">
        <v>3630</v>
      </c>
      <c r="D327" s="290" t="s">
        <v>3631</v>
      </c>
      <c r="E327" s="266" t="s">
        <v>3632</v>
      </c>
      <c r="F327" s="243">
        <v>15</v>
      </c>
      <c r="G327" s="310">
        <v>5</v>
      </c>
    </row>
    <row r="328" spans="1:7" ht="178.5">
      <c r="A328" s="266" t="s">
        <v>3633</v>
      </c>
      <c r="B328" s="201" t="s">
        <v>843</v>
      </c>
      <c r="C328" s="549" t="s">
        <v>3634</v>
      </c>
      <c r="D328" s="290" t="s">
        <v>3635</v>
      </c>
      <c r="E328" s="266" t="s">
        <v>3636</v>
      </c>
      <c r="F328" s="243">
        <v>15</v>
      </c>
      <c r="G328" s="310">
        <v>5</v>
      </c>
    </row>
    <row r="329" spans="1:7" ht="178.5">
      <c r="A329" s="266" t="s">
        <v>3637</v>
      </c>
      <c r="B329" s="201" t="s">
        <v>843</v>
      </c>
      <c r="C329" s="549" t="s">
        <v>3638</v>
      </c>
      <c r="D329" s="290" t="s">
        <v>3639</v>
      </c>
      <c r="E329" s="266" t="s">
        <v>3640</v>
      </c>
      <c r="F329" s="243">
        <v>15</v>
      </c>
      <c r="G329" s="310">
        <v>15</v>
      </c>
    </row>
    <row r="330" spans="1:7" ht="178.5">
      <c r="A330" s="266" t="s">
        <v>3641</v>
      </c>
      <c r="B330" s="201" t="s">
        <v>843</v>
      </c>
      <c r="C330" s="549" t="s">
        <v>3642</v>
      </c>
      <c r="D330" s="290" t="s">
        <v>3643</v>
      </c>
      <c r="E330" s="266" t="s">
        <v>3644</v>
      </c>
      <c r="F330" s="243">
        <v>15</v>
      </c>
      <c r="G330" s="310">
        <v>5</v>
      </c>
    </row>
    <row r="331" spans="1:7" ht="178.5">
      <c r="A331" s="266" t="s">
        <v>3645</v>
      </c>
      <c r="B331" s="201" t="s">
        <v>843</v>
      </c>
      <c r="C331" s="549" t="s">
        <v>3646</v>
      </c>
      <c r="D331" s="290" t="s">
        <v>3009</v>
      </c>
      <c r="E331" s="266" t="s">
        <v>3010</v>
      </c>
      <c r="F331" s="243">
        <v>15</v>
      </c>
      <c r="G331" s="310">
        <v>3.75</v>
      </c>
    </row>
    <row r="332" spans="1:7" ht="178.5">
      <c r="A332" s="266" t="s">
        <v>3011</v>
      </c>
      <c r="B332" s="201" t="s">
        <v>843</v>
      </c>
      <c r="C332" s="549" t="s">
        <v>3012</v>
      </c>
      <c r="D332" s="290" t="s">
        <v>3013</v>
      </c>
      <c r="E332" s="266" t="s">
        <v>3014</v>
      </c>
      <c r="F332" s="243">
        <v>15</v>
      </c>
      <c r="G332" s="310">
        <v>7.5</v>
      </c>
    </row>
    <row r="333" spans="1:7" ht="127.5">
      <c r="A333" s="266" t="s">
        <v>3490</v>
      </c>
      <c r="B333" s="201" t="s">
        <v>843</v>
      </c>
      <c r="C333" s="290" t="s">
        <v>3491</v>
      </c>
      <c r="D333" s="290" t="s">
        <v>3015</v>
      </c>
      <c r="E333" s="263" t="s">
        <v>3489</v>
      </c>
      <c r="F333" s="243">
        <v>15</v>
      </c>
      <c r="G333" s="265">
        <v>7.5</v>
      </c>
    </row>
    <row r="334" spans="1:7" ht="114.75">
      <c r="A334" s="262" t="s">
        <v>3016</v>
      </c>
      <c r="B334" s="201" t="s">
        <v>843</v>
      </c>
      <c r="C334" s="262" t="s">
        <v>3017</v>
      </c>
      <c r="D334" s="263" t="s">
        <v>3018</v>
      </c>
      <c r="E334" s="263" t="s">
        <v>3019</v>
      </c>
      <c r="F334" s="243">
        <v>15</v>
      </c>
      <c r="G334" s="265">
        <v>2.15</v>
      </c>
    </row>
    <row r="335" spans="1:7" ht="114.75">
      <c r="A335" s="262" t="s">
        <v>3016</v>
      </c>
      <c r="B335" s="201" t="s">
        <v>843</v>
      </c>
      <c r="C335" s="262" t="s">
        <v>3017</v>
      </c>
      <c r="D335" s="263" t="s">
        <v>3020</v>
      </c>
      <c r="E335" s="263" t="s">
        <v>3019</v>
      </c>
      <c r="F335" s="243">
        <v>15</v>
      </c>
      <c r="G335" s="265">
        <v>2.15</v>
      </c>
    </row>
    <row r="336" spans="1:7" ht="127.5">
      <c r="A336" s="262" t="s">
        <v>3016</v>
      </c>
      <c r="B336" s="201" t="s">
        <v>843</v>
      </c>
      <c r="C336" s="262" t="s">
        <v>3017</v>
      </c>
      <c r="D336" s="266" t="s">
        <v>3021</v>
      </c>
      <c r="E336" s="263" t="s">
        <v>3019</v>
      </c>
      <c r="F336" s="243">
        <v>15</v>
      </c>
      <c r="G336" s="265">
        <v>2.15</v>
      </c>
    </row>
    <row r="337" spans="1:7" ht="140.25">
      <c r="A337" s="262" t="s">
        <v>3022</v>
      </c>
      <c r="B337" s="201" t="s">
        <v>843</v>
      </c>
      <c r="C337" s="262" t="s">
        <v>3023</v>
      </c>
      <c r="D337" s="263" t="s">
        <v>3018</v>
      </c>
      <c r="E337" s="263" t="s">
        <v>3019</v>
      </c>
      <c r="F337" s="243">
        <v>15</v>
      </c>
      <c r="G337" s="283">
        <v>2.5</v>
      </c>
    </row>
    <row r="338" spans="1:7" ht="102">
      <c r="A338" s="262" t="s">
        <v>3024</v>
      </c>
      <c r="B338" s="201" t="s">
        <v>843</v>
      </c>
      <c r="C338" s="262" t="s">
        <v>3025</v>
      </c>
      <c r="D338" s="262" t="s">
        <v>3026</v>
      </c>
      <c r="E338" s="262" t="s">
        <v>3027</v>
      </c>
      <c r="F338" s="243">
        <v>15</v>
      </c>
      <c r="G338" s="445">
        <v>3.75</v>
      </c>
    </row>
    <row r="339" spans="1:7" ht="114.75">
      <c r="A339" s="262" t="s">
        <v>2310</v>
      </c>
      <c r="B339" s="201" t="s">
        <v>843</v>
      </c>
      <c r="C339" s="262" t="s">
        <v>3028</v>
      </c>
      <c r="D339" s="263" t="s">
        <v>3029</v>
      </c>
      <c r="E339" s="365" t="s">
        <v>3030</v>
      </c>
      <c r="F339" s="243">
        <v>15</v>
      </c>
      <c r="G339" s="265">
        <v>15</v>
      </c>
    </row>
    <row r="340" spans="1:7" ht="76.5">
      <c r="A340" s="262" t="s">
        <v>2310</v>
      </c>
      <c r="B340" s="201" t="s">
        <v>843</v>
      </c>
      <c r="C340" s="262" t="s">
        <v>3031</v>
      </c>
      <c r="D340" s="263" t="s">
        <v>3032</v>
      </c>
      <c r="E340" s="365" t="s">
        <v>3033</v>
      </c>
      <c r="F340" s="243">
        <v>15</v>
      </c>
      <c r="G340" s="265">
        <v>15</v>
      </c>
    </row>
    <row r="341" spans="1:7" ht="51.75">
      <c r="A341" s="457" t="s">
        <v>3034</v>
      </c>
      <c r="B341" s="201" t="s">
        <v>843</v>
      </c>
      <c r="C341" s="641" t="s">
        <v>3035</v>
      </c>
      <c r="D341" s="641" t="s">
        <v>3036</v>
      </c>
      <c r="E341" s="285" t="s">
        <v>3037</v>
      </c>
      <c r="F341" s="243">
        <v>15</v>
      </c>
      <c r="G341" s="447">
        <v>5</v>
      </c>
    </row>
    <row r="342" spans="1:7" ht="63.75">
      <c r="A342" s="457" t="s">
        <v>3038</v>
      </c>
      <c r="B342" s="201" t="s">
        <v>843</v>
      </c>
      <c r="C342" s="457" t="s">
        <v>3039</v>
      </c>
      <c r="D342" s="642" t="s">
        <v>3040</v>
      </c>
      <c r="E342" s="285" t="s">
        <v>3037</v>
      </c>
      <c r="F342" s="243">
        <v>15</v>
      </c>
      <c r="G342" s="447">
        <v>7.5</v>
      </c>
    </row>
    <row r="343" spans="1:7" ht="63.75">
      <c r="A343" s="457" t="s">
        <v>3041</v>
      </c>
      <c r="B343" s="201" t="s">
        <v>843</v>
      </c>
      <c r="C343" s="457" t="s">
        <v>3042</v>
      </c>
      <c r="D343" s="643" t="s">
        <v>3043</v>
      </c>
      <c r="E343" s="285" t="s">
        <v>3037</v>
      </c>
      <c r="F343" s="243">
        <v>15</v>
      </c>
      <c r="G343" s="447">
        <v>7.5</v>
      </c>
    </row>
    <row r="344" spans="1:7" ht="140.25">
      <c r="A344" s="457" t="s">
        <v>3041</v>
      </c>
      <c r="B344" s="201" t="s">
        <v>843</v>
      </c>
      <c r="C344" s="457" t="s">
        <v>3042</v>
      </c>
      <c r="D344" s="643" t="s">
        <v>3044</v>
      </c>
      <c r="E344" s="285" t="s">
        <v>3037</v>
      </c>
      <c r="F344" s="243">
        <v>15</v>
      </c>
      <c r="G344" s="447">
        <v>7.5</v>
      </c>
    </row>
    <row r="345" spans="1:7" ht="89.25">
      <c r="A345" s="457" t="s">
        <v>3041</v>
      </c>
      <c r="B345" s="201" t="s">
        <v>843</v>
      </c>
      <c r="C345" s="457" t="s">
        <v>3042</v>
      </c>
      <c r="D345" s="262" t="s">
        <v>3045</v>
      </c>
      <c r="E345" s="285" t="s">
        <v>3037</v>
      </c>
      <c r="F345" s="243">
        <v>15</v>
      </c>
      <c r="G345" s="447">
        <v>7.5</v>
      </c>
    </row>
    <row r="346" spans="1:7" ht="38.25">
      <c r="A346" s="457" t="s">
        <v>3041</v>
      </c>
      <c r="B346" s="201" t="s">
        <v>843</v>
      </c>
      <c r="C346" s="457" t="s">
        <v>3042</v>
      </c>
      <c r="D346" s="262" t="s">
        <v>3046</v>
      </c>
      <c r="E346" s="285" t="s">
        <v>3037</v>
      </c>
      <c r="F346" s="243">
        <v>15</v>
      </c>
      <c r="G346" s="447">
        <v>7.5</v>
      </c>
    </row>
    <row r="347" spans="1:7" ht="63.75">
      <c r="A347" s="457" t="s">
        <v>3041</v>
      </c>
      <c r="B347" s="201" t="s">
        <v>843</v>
      </c>
      <c r="C347" s="457" t="s">
        <v>3042</v>
      </c>
      <c r="D347" s="262" t="s">
        <v>3047</v>
      </c>
      <c r="E347" s="285" t="s">
        <v>3037</v>
      </c>
      <c r="F347" s="243">
        <v>15</v>
      </c>
      <c r="G347" s="447">
        <v>7.5</v>
      </c>
    </row>
    <row r="348" spans="1:7" ht="38.25">
      <c r="A348" s="457" t="s">
        <v>3041</v>
      </c>
      <c r="B348" s="201" t="s">
        <v>843</v>
      </c>
      <c r="C348" s="457" t="s">
        <v>3042</v>
      </c>
      <c r="D348" s="262" t="s">
        <v>3048</v>
      </c>
      <c r="E348" s="285" t="s">
        <v>3037</v>
      </c>
      <c r="F348" s="243">
        <v>15</v>
      </c>
      <c r="G348" s="447">
        <v>7.5</v>
      </c>
    </row>
    <row r="349" spans="1:7" ht="63.75">
      <c r="A349" s="262" t="s">
        <v>3049</v>
      </c>
      <c r="B349" s="201" t="s">
        <v>843</v>
      </c>
      <c r="C349" s="262" t="s">
        <v>3188</v>
      </c>
      <c r="D349" s="263" t="s">
        <v>3189</v>
      </c>
      <c r="E349" s="365" t="s">
        <v>3190</v>
      </c>
      <c r="F349" s="243">
        <v>15</v>
      </c>
      <c r="G349" s="265">
        <v>15</v>
      </c>
    </row>
    <row r="350" spans="1:7" ht="89.25">
      <c r="A350" s="262" t="s">
        <v>3191</v>
      </c>
      <c r="B350" s="201" t="s">
        <v>843</v>
      </c>
      <c r="C350" s="262" t="s">
        <v>3192</v>
      </c>
      <c r="D350" s="263" t="s">
        <v>3193</v>
      </c>
      <c r="E350" s="365" t="s">
        <v>3194</v>
      </c>
      <c r="F350" s="243">
        <v>15</v>
      </c>
      <c r="G350" s="265">
        <f>F350/2</f>
        <v>7.5</v>
      </c>
    </row>
    <row r="351" spans="1:7" ht="89.25">
      <c r="A351" s="262" t="s">
        <v>3195</v>
      </c>
      <c r="B351" s="201" t="s">
        <v>843</v>
      </c>
      <c r="C351" s="262" t="s">
        <v>3196</v>
      </c>
      <c r="D351" s="266" t="s">
        <v>3197</v>
      </c>
      <c r="E351" s="366" t="s">
        <v>3198</v>
      </c>
      <c r="F351" s="243">
        <v>15</v>
      </c>
      <c r="G351" s="283">
        <f>F351/2</f>
        <v>7.5</v>
      </c>
    </row>
    <row r="352" spans="1:7" ht="102">
      <c r="A352" s="262" t="s">
        <v>3199</v>
      </c>
      <c r="B352" s="201" t="s">
        <v>843</v>
      </c>
      <c r="C352" s="262" t="s">
        <v>3200</v>
      </c>
      <c r="D352" s="266" t="s">
        <v>3201</v>
      </c>
      <c r="E352" s="366" t="s">
        <v>3202</v>
      </c>
      <c r="F352" s="243">
        <v>15</v>
      </c>
      <c r="G352" s="283">
        <f>F352/4</f>
        <v>3.75</v>
      </c>
    </row>
    <row r="353" spans="1:7" ht="51">
      <c r="A353" s="262" t="s">
        <v>3203</v>
      </c>
      <c r="B353" s="201" t="s">
        <v>843</v>
      </c>
      <c r="C353" s="261" t="s">
        <v>3204</v>
      </c>
      <c r="D353" s="284" t="s">
        <v>3205</v>
      </c>
      <c r="E353" s="475" t="s">
        <v>3206</v>
      </c>
      <c r="F353" s="243">
        <v>15</v>
      </c>
      <c r="G353" s="644">
        <f>F353/3</f>
        <v>5</v>
      </c>
    </row>
    <row r="354" spans="1:7" ht="242.25">
      <c r="A354" s="262" t="s">
        <v>3207</v>
      </c>
      <c r="B354" s="201" t="s">
        <v>843</v>
      </c>
      <c r="C354" s="261" t="s">
        <v>3208</v>
      </c>
      <c r="D354" s="284" t="s">
        <v>3328</v>
      </c>
      <c r="E354" s="284" t="s">
        <v>3329</v>
      </c>
      <c r="F354" s="243">
        <v>15</v>
      </c>
      <c r="G354" s="644">
        <f>F354/3</f>
        <v>5</v>
      </c>
    </row>
    <row r="355" spans="1:7" ht="63.75">
      <c r="A355" s="262" t="s">
        <v>3207</v>
      </c>
      <c r="B355" s="201" t="s">
        <v>843</v>
      </c>
      <c r="C355" s="261" t="s">
        <v>3330</v>
      </c>
      <c r="D355" s="266" t="s">
        <v>3331</v>
      </c>
      <c r="E355" s="366" t="s">
        <v>3332</v>
      </c>
      <c r="F355" s="243">
        <v>15</v>
      </c>
      <c r="G355" s="644">
        <f>F355/3</f>
        <v>5</v>
      </c>
    </row>
    <row r="356" spans="1:7" ht="102">
      <c r="A356" s="262" t="s">
        <v>3333</v>
      </c>
      <c r="B356" s="201" t="s">
        <v>843</v>
      </c>
      <c r="C356" s="262" t="s">
        <v>3334</v>
      </c>
      <c r="D356" s="262" t="s">
        <v>3335</v>
      </c>
      <c r="E356" s="365" t="s">
        <v>3336</v>
      </c>
      <c r="F356" s="243">
        <v>15</v>
      </c>
      <c r="G356" s="265">
        <v>3</v>
      </c>
    </row>
    <row r="357" spans="1:7" ht="216.75">
      <c r="A357" s="262" t="s">
        <v>3337</v>
      </c>
      <c r="B357" s="201" t="s">
        <v>843</v>
      </c>
      <c r="C357" s="260" t="s">
        <v>3338</v>
      </c>
      <c r="D357" s="263" t="s">
        <v>3339</v>
      </c>
      <c r="E357" s="365" t="s">
        <v>3340</v>
      </c>
      <c r="F357" s="243">
        <v>15</v>
      </c>
      <c r="G357" s="265">
        <v>5</v>
      </c>
    </row>
    <row r="358" spans="1:7" ht="216.75">
      <c r="A358" s="262" t="s">
        <v>3341</v>
      </c>
      <c r="B358" s="201" t="s">
        <v>843</v>
      </c>
      <c r="C358" s="262" t="s">
        <v>3342</v>
      </c>
      <c r="D358" s="266" t="s">
        <v>3343</v>
      </c>
      <c r="E358" s="366" t="s">
        <v>3344</v>
      </c>
      <c r="F358" s="243">
        <v>15</v>
      </c>
      <c r="G358" s="283">
        <v>2</v>
      </c>
    </row>
    <row r="359" spans="1:7" ht="76.5">
      <c r="A359" s="262" t="s">
        <v>3345</v>
      </c>
      <c r="B359" s="201" t="s">
        <v>843</v>
      </c>
      <c r="C359" s="262" t="s">
        <v>3346</v>
      </c>
      <c r="D359" s="266" t="s">
        <v>3347</v>
      </c>
      <c r="E359" s="366" t="s">
        <v>3348</v>
      </c>
      <c r="F359" s="243">
        <v>15</v>
      </c>
      <c r="G359" s="283">
        <v>3.5</v>
      </c>
    </row>
    <row r="360" spans="1:7" ht="76.5">
      <c r="A360" s="262" t="s">
        <v>3349</v>
      </c>
      <c r="B360" s="201" t="s">
        <v>843</v>
      </c>
      <c r="C360" s="262" t="s">
        <v>3350</v>
      </c>
      <c r="D360" s="262" t="s">
        <v>3351</v>
      </c>
      <c r="E360" s="366" t="s">
        <v>3352</v>
      </c>
      <c r="F360" s="243">
        <v>15</v>
      </c>
      <c r="G360" s="445">
        <v>3.5</v>
      </c>
    </row>
    <row r="361" spans="1:7" ht="76.5">
      <c r="A361" s="262" t="s">
        <v>3349</v>
      </c>
      <c r="B361" s="201" t="s">
        <v>843</v>
      </c>
      <c r="C361" s="262" t="s">
        <v>3350</v>
      </c>
      <c r="D361" s="262" t="s">
        <v>3353</v>
      </c>
      <c r="E361" s="366" t="s">
        <v>3352</v>
      </c>
      <c r="F361" s="243">
        <v>15</v>
      </c>
      <c r="G361" s="445">
        <v>3.5</v>
      </c>
    </row>
    <row r="362" spans="1:7" ht="76.5">
      <c r="A362" s="262" t="s">
        <v>3354</v>
      </c>
      <c r="B362" s="201" t="s">
        <v>843</v>
      </c>
      <c r="C362" s="262" t="s">
        <v>3355</v>
      </c>
      <c r="D362" s="262" t="s">
        <v>3356</v>
      </c>
      <c r="E362" s="366" t="s">
        <v>3357</v>
      </c>
      <c r="F362" s="243">
        <v>15</v>
      </c>
      <c r="G362" s="445">
        <v>3.5</v>
      </c>
    </row>
    <row r="363" spans="1:7" ht="76.5">
      <c r="A363" s="262" t="s">
        <v>3354</v>
      </c>
      <c r="B363" s="201" t="s">
        <v>843</v>
      </c>
      <c r="C363" s="262" t="s">
        <v>3355</v>
      </c>
      <c r="D363" s="262" t="s">
        <v>3358</v>
      </c>
      <c r="E363" s="366" t="s">
        <v>3357</v>
      </c>
      <c r="F363" s="243">
        <v>15</v>
      </c>
      <c r="G363" s="445">
        <v>3.5</v>
      </c>
    </row>
    <row r="364" spans="1:7" ht="76.5">
      <c r="A364" s="262" t="s">
        <v>3359</v>
      </c>
      <c r="B364" s="201" t="s">
        <v>843</v>
      </c>
      <c r="C364" s="262" t="s">
        <v>3360</v>
      </c>
      <c r="D364" s="262" t="s">
        <v>3361</v>
      </c>
      <c r="E364" s="366" t="s">
        <v>3362</v>
      </c>
      <c r="F364" s="243">
        <v>15</v>
      </c>
      <c r="G364" s="445">
        <v>3.5</v>
      </c>
    </row>
    <row r="365" spans="1:7" ht="89.25">
      <c r="A365" s="262" t="s">
        <v>3363</v>
      </c>
      <c r="B365" s="201" t="s">
        <v>843</v>
      </c>
      <c r="C365" s="262" t="s">
        <v>3342</v>
      </c>
      <c r="D365" s="262" t="s">
        <v>3364</v>
      </c>
      <c r="E365" s="366" t="s">
        <v>3365</v>
      </c>
      <c r="F365" s="243">
        <v>15</v>
      </c>
      <c r="G365" s="445">
        <v>3</v>
      </c>
    </row>
    <row r="366" spans="1:7" ht="76.5">
      <c r="A366" s="262" t="s">
        <v>3345</v>
      </c>
      <c r="B366" s="201" t="s">
        <v>843</v>
      </c>
      <c r="C366" s="262" t="s">
        <v>3346</v>
      </c>
      <c r="D366" s="262" t="s">
        <v>3366</v>
      </c>
      <c r="E366" s="366" t="s">
        <v>3367</v>
      </c>
      <c r="F366" s="243">
        <v>15</v>
      </c>
      <c r="G366" s="445">
        <v>3.5</v>
      </c>
    </row>
    <row r="367" spans="1:7" ht="76.5">
      <c r="A367" s="262" t="s">
        <v>3368</v>
      </c>
      <c r="B367" s="201" t="s">
        <v>843</v>
      </c>
      <c r="C367" s="262" t="s">
        <v>3369</v>
      </c>
      <c r="D367" s="262" t="s">
        <v>3370</v>
      </c>
      <c r="E367" s="366" t="s">
        <v>3371</v>
      </c>
      <c r="F367" s="243">
        <v>15</v>
      </c>
      <c r="G367" s="445">
        <v>3</v>
      </c>
    </row>
    <row r="368" spans="1:7" ht="76.5">
      <c r="A368" s="262" t="s">
        <v>3372</v>
      </c>
      <c r="B368" s="201" t="s">
        <v>843</v>
      </c>
      <c r="C368" s="262" t="s">
        <v>3373</v>
      </c>
      <c r="D368" s="262" t="s">
        <v>3374</v>
      </c>
      <c r="E368" s="366" t="s">
        <v>3375</v>
      </c>
      <c r="F368" s="243">
        <v>15</v>
      </c>
      <c r="G368" s="445">
        <v>7.5</v>
      </c>
    </row>
    <row r="369" spans="1:7" ht="76.5">
      <c r="A369" s="262" t="s">
        <v>3376</v>
      </c>
      <c r="B369" s="201" t="s">
        <v>843</v>
      </c>
      <c r="C369" s="262" t="s">
        <v>3377</v>
      </c>
      <c r="D369" s="262" t="s">
        <v>3378</v>
      </c>
      <c r="E369" s="366" t="s">
        <v>3379</v>
      </c>
      <c r="F369" s="243">
        <v>15</v>
      </c>
      <c r="G369" s="445">
        <v>5</v>
      </c>
    </row>
    <row r="370" spans="1:7" ht="76.5">
      <c r="A370" s="262" t="s">
        <v>3380</v>
      </c>
      <c r="B370" s="201" t="s">
        <v>843</v>
      </c>
      <c r="C370" s="262" t="s">
        <v>3381</v>
      </c>
      <c r="D370" s="262" t="s">
        <v>3382</v>
      </c>
      <c r="E370" s="366" t="s">
        <v>3383</v>
      </c>
      <c r="F370" s="243">
        <v>15</v>
      </c>
      <c r="G370" s="445">
        <v>7.5</v>
      </c>
    </row>
    <row r="371" spans="1:7" ht="76.5">
      <c r="A371" s="262" t="s">
        <v>3384</v>
      </c>
      <c r="B371" s="201" t="s">
        <v>843</v>
      </c>
      <c r="C371" s="262" t="s">
        <v>3385</v>
      </c>
      <c r="D371" s="262" t="s">
        <v>2534</v>
      </c>
      <c r="E371" s="366" t="s">
        <v>2535</v>
      </c>
      <c r="F371" s="243">
        <v>15</v>
      </c>
      <c r="G371" s="445">
        <v>3</v>
      </c>
    </row>
    <row r="372" spans="1:7" ht="89.25">
      <c r="A372" s="262" t="s">
        <v>2536</v>
      </c>
      <c r="B372" s="201" t="s">
        <v>843</v>
      </c>
      <c r="C372" s="261" t="s">
        <v>2537</v>
      </c>
      <c r="D372" s="261" t="s">
        <v>2538</v>
      </c>
      <c r="E372" s="266" t="s">
        <v>2539</v>
      </c>
      <c r="F372" s="243">
        <v>15</v>
      </c>
      <c r="G372" s="310">
        <v>5</v>
      </c>
    </row>
    <row r="373" spans="1:7" ht="144.75">
      <c r="A373" s="476" t="s">
        <v>2540</v>
      </c>
      <c r="B373" s="201" t="s">
        <v>843</v>
      </c>
      <c r="C373" s="515" t="s">
        <v>2541</v>
      </c>
      <c r="D373" s="515" t="s">
        <v>2542</v>
      </c>
      <c r="E373" s="360" t="s">
        <v>2543</v>
      </c>
      <c r="F373" s="243">
        <v>15</v>
      </c>
      <c r="G373" s="310">
        <v>5</v>
      </c>
    </row>
    <row r="374" spans="1:7" ht="102">
      <c r="A374" s="645" t="s">
        <v>2544</v>
      </c>
      <c r="B374" s="201" t="s">
        <v>843</v>
      </c>
      <c r="C374" s="515" t="s">
        <v>2545</v>
      </c>
      <c r="D374" s="515" t="s">
        <v>2546</v>
      </c>
      <c r="E374" s="360" t="s">
        <v>2543</v>
      </c>
      <c r="F374" s="243">
        <v>15</v>
      </c>
      <c r="G374" s="310">
        <v>15</v>
      </c>
    </row>
    <row r="375" spans="1:7" ht="76.5">
      <c r="A375" s="476" t="s">
        <v>2547</v>
      </c>
      <c r="B375" s="201" t="s">
        <v>843</v>
      </c>
      <c r="C375" s="515" t="s">
        <v>2548</v>
      </c>
      <c r="D375" s="515" t="s">
        <v>2549</v>
      </c>
      <c r="E375" s="360" t="s">
        <v>2550</v>
      </c>
      <c r="F375" s="243">
        <v>15</v>
      </c>
      <c r="G375" s="283">
        <v>7.5</v>
      </c>
    </row>
    <row r="376" spans="1:7" ht="76.5">
      <c r="A376" s="476" t="s">
        <v>2551</v>
      </c>
      <c r="B376" s="201" t="s">
        <v>843</v>
      </c>
      <c r="C376" s="515" t="s">
        <v>2552</v>
      </c>
      <c r="D376" s="515" t="s">
        <v>3209</v>
      </c>
      <c r="E376" s="360" t="s">
        <v>1238</v>
      </c>
      <c r="F376" s="243">
        <v>15</v>
      </c>
      <c r="G376" s="283">
        <v>5</v>
      </c>
    </row>
    <row r="377" spans="1:7" ht="204">
      <c r="A377" s="262" t="s">
        <v>3210</v>
      </c>
      <c r="B377" s="201" t="s">
        <v>843</v>
      </c>
      <c r="C377" s="260" t="s">
        <v>3211</v>
      </c>
      <c r="D377" s="260" t="s">
        <v>3212</v>
      </c>
      <c r="E377" s="646" t="s">
        <v>3213</v>
      </c>
      <c r="F377" s="243">
        <v>15</v>
      </c>
      <c r="G377" s="265">
        <v>1.88</v>
      </c>
    </row>
    <row r="378" spans="1:7" ht="76.5">
      <c r="A378" s="262" t="s">
        <v>3214</v>
      </c>
      <c r="B378" s="201" t="s">
        <v>843</v>
      </c>
      <c r="C378" s="262" t="s">
        <v>3215</v>
      </c>
      <c r="D378" s="263" t="s">
        <v>3216</v>
      </c>
      <c r="E378" s="365" t="s">
        <v>3217</v>
      </c>
      <c r="F378" s="243">
        <v>15</v>
      </c>
      <c r="G378" s="265">
        <v>15</v>
      </c>
    </row>
    <row r="379" spans="1:7" ht="76.5">
      <c r="A379" s="262" t="s">
        <v>3214</v>
      </c>
      <c r="B379" s="201" t="s">
        <v>843</v>
      </c>
      <c r="C379" s="262" t="s">
        <v>3215</v>
      </c>
      <c r="D379" s="263" t="s">
        <v>3218</v>
      </c>
      <c r="E379" s="365" t="s">
        <v>3219</v>
      </c>
      <c r="F379" s="243">
        <v>15</v>
      </c>
      <c r="G379" s="265">
        <v>15</v>
      </c>
    </row>
    <row r="380" spans="1:7" ht="76.5">
      <c r="A380" s="262" t="s">
        <v>3214</v>
      </c>
      <c r="B380" s="201" t="s">
        <v>843</v>
      </c>
      <c r="C380" s="262" t="s">
        <v>3215</v>
      </c>
      <c r="D380" s="266" t="s">
        <v>3220</v>
      </c>
      <c r="E380" s="366" t="s">
        <v>3221</v>
      </c>
      <c r="F380" s="243">
        <v>15</v>
      </c>
      <c r="G380" s="283">
        <v>15</v>
      </c>
    </row>
    <row r="381" spans="1:7" ht="76.5">
      <c r="A381" s="262" t="s">
        <v>3214</v>
      </c>
      <c r="B381" s="201" t="s">
        <v>843</v>
      </c>
      <c r="C381" s="262" t="s">
        <v>3215</v>
      </c>
      <c r="D381" s="266" t="s">
        <v>3222</v>
      </c>
      <c r="E381" s="366" t="s">
        <v>3223</v>
      </c>
      <c r="F381" s="243">
        <v>15</v>
      </c>
      <c r="G381" s="283">
        <v>15</v>
      </c>
    </row>
    <row r="382" spans="1:7" ht="76.5">
      <c r="A382" s="262" t="s">
        <v>3214</v>
      </c>
      <c r="B382" s="201" t="s">
        <v>843</v>
      </c>
      <c r="C382" s="262" t="s">
        <v>3215</v>
      </c>
      <c r="D382" s="266" t="s">
        <v>3224</v>
      </c>
      <c r="E382" s="366" t="s">
        <v>3225</v>
      </c>
      <c r="F382" s="243">
        <v>15</v>
      </c>
      <c r="G382" s="283">
        <v>15</v>
      </c>
    </row>
    <row r="383" spans="1:7" ht="76.5">
      <c r="A383" s="262" t="s">
        <v>3214</v>
      </c>
      <c r="B383" s="201" t="s">
        <v>843</v>
      </c>
      <c r="C383" s="262" t="s">
        <v>3215</v>
      </c>
      <c r="D383" s="266" t="s">
        <v>3226</v>
      </c>
      <c r="E383" s="366" t="s">
        <v>3227</v>
      </c>
      <c r="F383" s="243">
        <v>15</v>
      </c>
      <c r="G383" s="283">
        <v>15</v>
      </c>
    </row>
    <row r="384" spans="1:7" ht="76.5">
      <c r="A384" s="262" t="s">
        <v>3228</v>
      </c>
      <c r="B384" s="201" t="s">
        <v>843</v>
      </c>
      <c r="C384" s="262" t="s">
        <v>3229</v>
      </c>
      <c r="D384" s="266" t="s">
        <v>3230</v>
      </c>
      <c r="E384" s="366" t="s">
        <v>3231</v>
      </c>
      <c r="F384" s="243">
        <v>15</v>
      </c>
      <c r="G384" s="283">
        <v>15</v>
      </c>
    </row>
    <row r="385" spans="1:7" ht="89.25">
      <c r="A385" s="262" t="s">
        <v>3232</v>
      </c>
      <c r="B385" s="201" t="s">
        <v>843</v>
      </c>
      <c r="C385" s="262" t="s">
        <v>3233</v>
      </c>
      <c r="D385" s="262" t="s">
        <v>3234</v>
      </c>
      <c r="E385" s="266" t="s">
        <v>3235</v>
      </c>
      <c r="F385" s="243">
        <v>15</v>
      </c>
      <c r="G385" s="265">
        <v>7.5</v>
      </c>
    </row>
    <row r="386" spans="1:7" ht="153">
      <c r="A386" s="266" t="s">
        <v>3236</v>
      </c>
      <c r="B386" s="201" t="s">
        <v>843</v>
      </c>
      <c r="C386" s="266" t="s">
        <v>3237</v>
      </c>
      <c r="D386" s="266" t="s">
        <v>3238</v>
      </c>
      <c r="E386" s="262" t="s">
        <v>3239</v>
      </c>
      <c r="F386" s="243">
        <v>15</v>
      </c>
      <c r="G386" s="647">
        <v>5</v>
      </c>
    </row>
    <row r="387" spans="1:7" ht="153">
      <c r="A387" s="266" t="s">
        <v>3236</v>
      </c>
      <c r="B387" s="201" t="s">
        <v>843</v>
      </c>
      <c r="C387" s="266" t="s">
        <v>3237</v>
      </c>
      <c r="D387" s="297" t="s">
        <v>3240</v>
      </c>
      <c r="E387" s="260" t="s">
        <v>3241</v>
      </c>
      <c r="F387" s="243">
        <v>15</v>
      </c>
      <c r="G387" s="647">
        <v>5</v>
      </c>
    </row>
    <row r="388" spans="1:7" ht="153">
      <c r="A388" s="266" t="s">
        <v>3236</v>
      </c>
      <c r="B388" s="201" t="s">
        <v>843</v>
      </c>
      <c r="C388" s="266" t="s">
        <v>3237</v>
      </c>
      <c r="D388" s="297" t="s">
        <v>3242</v>
      </c>
      <c r="E388" s="260" t="s">
        <v>3243</v>
      </c>
      <c r="F388" s="243">
        <v>15</v>
      </c>
      <c r="G388" s="647">
        <v>5</v>
      </c>
    </row>
    <row r="389" spans="1:7" ht="153">
      <c r="A389" s="266" t="s">
        <v>3236</v>
      </c>
      <c r="B389" s="201" t="s">
        <v>843</v>
      </c>
      <c r="C389" s="266" t="s">
        <v>3237</v>
      </c>
      <c r="D389" s="297" t="s">
        <v>3244</v>
      </c>
      <c r="E389" s="648" t="s">
        <v>3245</v>
      </c>
      <c r="F389" s="243">
        <v>15</v>
      </c>
      <c r="G389" s="647">
        <v>5</v>
      </c>
    </row>
    <row r="390" spans="1:7" ht="153">
      <c r="A390" s="266" t="s">
        <v>3236</v>
      </c>
      <c r="B390" s="201" t="s">
        <v>843</v>
      </c>
      <c r="C390" s="266" t="s">
        <v>3237</v>
      </c>
      <c r="D390" s="297" t="s">
        <v>3246</v>
      </c>
      <c r="E390" s="648" t="s">
        <v>3247</v>
      </c>
      <c r="F390" s="243">
        <v>15</v>
      </c>
      <c r="G390" s="647">
        <v>5</v>
      </c>
    </row>
    <row r="391" spans="1:7" ht="153">
      <c r="A391" s="266" t="s">
        <v>3236</v>
      </c>
      <c r="B391" s="201" t="s">
        <v>843</v>
      </c>
      <c r="C391" s="266" t="s">
        <v>3237</v>
      </c>
      <c r="D391" s="297" t="s">
        <v>3248</v>
      </c>
      <c r="E391" s="648" t="s">
        <v>3249</v>
      </c>
      <c r="F391" s="243">
        <v>15</v>
      </c>
      <c r="G391" s="647">
        <v>5</v>
      </c>
    </row>
    <row r="392" spans="1:7" ht="153">
      <c r="A392" s="266" t="s">
        <v>3236</v>
      </c>
      <c r="B392" s="201" t="s">
        <v>843</v>
      </c>
      <c r="C392" s="266" t="s">
        <v>3237</v>
      </c>
      <c r="D392" s="297" t="s">
        <v>3250</v>
      </c>
      <c r="E392" s="648" t="s">
        <v>3251</v>
      </c>
      <c r="F392" s="243">
        <v>15</v>
      </c>
      <c r="G392" s="647">
        <v>5</v>
      </c>
    </row>
    <row r="393" spans="1:7" ht="153">
      <c r="A393" s="266" t="s">
        <v>3236</v>
      </c>
      <c r="B393" s="201" t="s">
        <v>843</v>
      </c>
      <c r="C393" s="266" t="s">
        <v>3237</v>
      </c>
      <c r="D393" s="297" t="s">
        <v>3252</v>
      </c>
      <c r="E393" s="648" t="s">
        <v>3253</v>
      </c>
      <c r="F393" s="243">
        <v>15</v>
      </c>
      <c r="G393" s="647">
        <v>5</v>
      </c>
    </row>
    <row r="394" spans="1:7" ht="153">
      <c r="A394" s="266" t="s">
        <v>3236</v>
      </c>
      <c r="B394" s="201" t="s">
        <v>843</v>
      </c>
      <c r="C394" s="266" t="s">
        <v>3237</v>
      </c>
      <c r="D394" s="297" t="s">
        <v>3254</v>
      </c>
      <c r="E394" s="648" t="s">
        <v>3255</v>
      </c>
      <c r="F394" s="243">
        <v>15</v>
      </c>
      <c r="G394" s="647">
        <v>5</v>
      </c>
    </row>
    <row r="395" spans="1:7" ht="153">
      <c r="A395" s="266" t="s">
        <v>3236</v>
      </c>
      <c r="B395" s="201" t="s">
        <v>843</v>
      </c>
      <c r="C395" s="266" t="s">
        <v>3237</v>
      </c>
      <c r="D395" s="297" t="s">
        <v>3256</v>
      </c>
      <c r="E395" s="648" t="s">
        <v>3257</v>
      </c>
      <c r="F395" s="243">
        <v>15</v>
      </c>
      <c r="G395" s="647">
        <v>5</v>
      </c>
    </row>
    <row r="396" spans="1:7" ht="153">
      <c r="A396" s="266" t="s">
        <v>3236</v>
      </c>
      <c r="B396" s="201" t="s">
        <v>843</v>
      </c>
      <c r="C396" s="266" t="s">
        <v>3237</v>
      </c>
      <c r="D396" s="297" t="s">
        <v>3386</v>
      </c>
      <c r="E396" s="648" t="s">
        <v>3387</v>
      </c>
      <c r="F396" s="243">
        <v>15</v>
      </c>
      <c r="G396" s="647">
        <v>5</v>
      </c>
    </row>
    <row r="397" spans="1:7" ht="153">
      <c r="A397" s="266" t="s">
        <v>3236</v>
      </c>
      <c r="B397" s="201" t="s">
        <v>843</v>
      </c>
      <c r="C397" s="266" t="s">
        <v>3237</v>
      </c>
      <c r="D397" s="297" t="s">
        <v>3388</v>
      </c>
      <c r="E397" s="648" t="s">
        <v>3389</v>
      </c>
      <c r="F397" s="243">
        <v>15</v>
      </c>
      <c r="G397" s="647">
        <v>5</v>
      </c>
    </row>
    <row r="398" spans="1:7" ht="114.75">
      <c r="A398" s="297" t="s">
        <v>3390</v>
      </c>
      <c r="B398" s="201" t="s">
        <v>843</v>
      </c>
      <c r="C398" s="578" t="s">
        <v>3391</v>
      </c>
      <c r="D398" s="297" t="s">
        <v>3392</v>
      </c>
      <c r="E398" s="260" t="s">
        <v>3393</v>
      </c>
      <c r="F398" s="243">
        <v>15</v>
      </c>
      <c r="G398" s="529">
        <v>7.5</v>
      </c>
    </row>
    <row r="399" spans="1:7" ht="102">
      <c r="A399" s="297" t="s">
        <v>3394</v>
      </c>
      <c r="B399" s="201" t="s">
        <v>843</v>
      </c>
      <c r="C399" s="262" t="s">
        <v>3395</v>
      </c>
      <c r="D399" s="262" t="s">
        <v>3396</v>
      </c>
      <c r="E399" s="262" t="s">
        <v>3397</v>
      </c>
      <c r="F399" s="243">
        <v>15</v>
      </c>
      <c r="G399" s="647">
        <v>5</v>
      </c>
    </row>
    <row r="400" spans="1:7" ht="102">
      <c r="A400" s="297" t="s">
        <v>3398</v>
      </c>
      <c r="B400" s="201" t="s">
        <v>843</v>
      </c>
      <c r="C400" s="266" t="s">
        <v>3399</v>
      </c>
      <c r="D400" s="297" t="s">
        <v>3400</v>
      </c>
      <c r="E400" s="260" t="s">
        <v>3401</v>
      </c>
      <c r="F400" s="243">
        <v>15</v>
      </c>
      <c r="G400" s="647">
        <v>5</v>
      </c>
    </row>
    <row r="401" spans="1:7" ht="63.75">
      <c r="A401" s="266" t="s">
        <v>3402</v>
      </c>
      <c r="B401" s="201" t="s">
        <v>843</v>
      </c>
      <c r="C401" s="266" t="s">
        <v>3403</v>
      </c>
      <c r="D401" s="297" t="s">
        <v>3404</v>
      </c>
      <c r="E401" s="648" t="s">
        <v>3405</v>
      </c>
      <c r="F401" s="243">
        <v>15</v>
      </c>
      <c r="G401" s="647">
        <v>7.5</v>
      </c>
    </row>
    <row r="402" spans="1:7" ht="51">
      <c r="A402" s="266" t="s">
        <v>3402</v>
      </c>
      <c r="B402" s="201" t="s">
        <v>843</v>
      </c>
      <c r="C402" s="266" t="s">
        <v>3403</v>
      </c>
      <c r="D402" s="297" t="s">
        <v>3406</v>
      </c>
      <c r="E402" s="648" t="s">
        <v>3407</v>
      </c>
      <c r="F402" s="243">
        <v>15</v>
      </c>
      <c r="G402" s="647">
        <v>7.5</v>
      </c>
    </row>
    <row r="403" spans="1:7" ht="114.75">
      <c r="A403" s="266" t="s">
        <v>3402</v>
      </c>
      <c r="B403" s="201" t="s">
        <v>843</v>
      </c>
      <c r="C403" s="266" t="s">
        <v>3403</v>
      </c>
      <c r="D403" s="266" t="s">
        <v>3408</v>
      </c>
      <c r="E403" s="262" t="s">
        <v>3409</v>
      </c>
      <c r="F403" s="243">
        <v>15</v>
      </c>
      <c r="G403" s="647">
        <v>7.5</v>
      </c>
    </row>
    <row r="404" spans="1:7" ht="63.75">
      <c r="A404" s="297" t="s">
        <v>2587</v>
      </c>
      <c r="B404" s="201" t="s">
        <v>843</v>
      </c>
      <c r="C404" s="262" t="s">
        <v>3410</v>
      </c>
      <c r="D404" s="297" t="s">
        <v>3411</v>
      </c>
      <c r="E404" s="262" t="s">
        <v>3412</v>
      </c>
      <c r="F404" s="243">
        <v>15</v>
      </c>
      <c r="G404" s="647">
        <v>7.5</v>
      </c>
    </row>
    <row r="405" spans="1:7" ht="63.75">
      <c r="A405" s="297" t="s">
        <v>3413</v>
      </c>
      <c r="B405" s="201" t="s">
        <v>843</v>
      </c>
      <c r="C405" s="266" t="s">
        <v>3414</v>
      </c>
      <c r="D405" s="297" t="s">
        <v>3404</v>
      </c>
      <c r="E405" s="648" t="s">
        <v>3405</v>
      </c>
      <c r="F405" s="243">
        <v>15</v>
      </c>
      <c r="G405" s="649">
        <v>5</v>
      </c>
    </row>
    <row r="406" spans="1:7" ht="63.75">
      <c r="A406" s="297" t="s">
        <v>3415</v>
      </c>
      <c r="B406" s="201" t="s">
        <v>843</v>
      </c>
      <c r="C406" s="262" t="s">
        <v>3416</v>
      </c>
      <c r="D406" s="262" t="s">
        <v>3417</v>
      </c>
      <c r="E406" s="262" t="s">
        <v>3418</v>
      </c>
      <c r="F406" s="243">
        <v>15</v>
      </c>
      <c r="G406" s="529">
        <v>5</v>
      </c>
    </row>
    <row r="407" spans="1:7" ht="76.5">
      <c r="A407" s="266" t="s">
        <v>3419</v>
      </c>
      <c r="B407" s="201" t="s">
        <v>843</v>
      </c>
      <c r="C407" s="266" t="s">
        <v>3420</v>
      </c>
      <c r="D407" s="266" t="s">
        <v>3421</v>
      </c>
      <c r="E407" s="262" t="s">
        <v>3422</v>
      </c>
      <c r="F407" s="243">
        <v>15</v>
      </c>
      <c r="G407" s="647">
        <v>5</v>
      </c>
    </row>
    <row r="408" spans="1:7" ht="89.25">
      <c r="A408" s="266" t="s">
        <v>3419</v>
      </c>
      <c r="B408" s="201" t="s">
        <v>843</v>
      </c>
      <c r="C408" s="266" t="s">
        <v>3420</v>
      </c>
      <c r="D408" s="266" t="s">
        <v>3423</v>
      </c>
      <c r="E408" s="262" t="s">
        <v>3424</v>
      </c>
      <c r="F408" s="243">
        <v>15</v>
      </c>
      <c r="G408" s="647">
        <v>5</v>
      </c>
    </row>
    <row r="409" spans="1:7" ht="63.75">
      <c r="A409" s="297" t="s">
        <v>3425</v>
      </c>
      <c r="B409" s="201" t="s">
        <v>843</v>
      </c>
      <c r="C409" s="266" t="s">
        <v>3426</v>
      </c>
      <c r="D409" s="297" t="s">
        <v>3404</v>
      </c>
      <c r="E409" s="648" t="s">
        <v>3405</v>
      </c>
      <c r="F409" s="243">
        <v>15</v>
      </c>
      <c r="G409" s="647">
        <v>5</v>
      </c>
    </row>
    <row r="410" spans="1:7" ht="89.25">
      <c r="A410" s="297" t="s">
        <v>3427</v>
      </c>
      <c r="B410" s="201" t="s">
        <v>843</v>
      </c>
      <c r="C410" s="297" t="s">
        <v>3428</v>
      </c>
      <c r="D410" s="297" t="s">
        <v>3429</v>
      </c>
      <c r="E410" s="262" t="s">
        <v>3430</v>
      </c>
      <c r="F410" s="243">
        <v>15</v>
      </c>
      <c r="G410" s="647">
        <v>5</v>
      </c>
    </row>
    <row r="411" spans="1:7" ht="76.5">
      <c r="A411" s="297" t="s">
        <v>3431</v>
      </c>
      <c r="B411" s="201" t="s">
        <v>843</v>
      </c>
      <c r="C411" s="262" t="s">
        <v>3432</v>
      </c>
      <c r="D411" s="262" t="s">
        <v>3433</v>
      </c>
      <c r="E411" s="262" t="s">
        <v>3434</v>
      </c>
      <c r="F411" s="243">
        <v>15</v>
      </c>
      <c r="G411" s="529">
        <v>3.75</v>
      </c>
    </row>
    <row r="412" spans="1:7" ht="89.25">
      <c r="A412" s="297" t="s">
        <v>3431</v>
      </c>
      <c r="B412" s="201" t="s">
        <v>843</v>
      </c>
      <c r="C412" s="262" t="s">
        <v>3432</v>
      </c>
      <c r="D412" s="262" t="s">
        <v>3435</v>
      </c>
      <c r="E412" s="262" t="s">
        <v>3436</v>
      </c>
      <c r="F412" s="243">
        <v>15</v>
      </c>
      <c r="G412" s="529">
        <v>3.75</v>
      </c>
    </row>
    <row r="413" spans="1:7" ht="89.25">
      <c r="A413" s="297" t="s">
        <v>3431</v>
      </c>
      <c r="B413" s="201" t="s">
        <v>843</v>
      </c>
      <c r="C413" s="262" t="s">
        <v>3432</v>
      </c>
      <c r="D413" s="578" t="s">
        <v>3437</v>
      </c>
      <c r="E413" s="262" t="s">
        <v>3438</v>
      </c>
      <c r="F413" s="243">
        <v>15</v>
      </c>
      <c r="G413" s="529">
        <v>3.75</v>
      </c>
    </row>
    <row r="414" spans="1:7" ht="76.5">
      <c r="A414" s="297" t="s">
        <v>3439</v>
      </c>
      <c r="B414" s="201" t="s">
        <v>843</v>
      </c>
      <c r="C414" s="578" t="s">
        <v>3440</v>
      </c>
      <c r="D414" s="262" t="s">
        <v>3433</v>
      </c>
      <c r="E414" s="262" t="s">
        <v>3434</v>
      </c>
      <c r="F414" s="243">
        <v>15</v>
      </c>
      <c r="G414" s="529">
        <v>3.75</v>
      </c>
    </row>
    <row r="415" spans="1:7" ht="89.25">
      <c r="A415" s="297" t="s">
        <v>3439</v>
      </c>
      <c r="B415" s="201" t="s">
        <v>843</v>
      </c>
      <c r="C415" s="578" t="s">
        <v>3440</v>
      </c>
      <c r="D415" s="262" t="s">
        <v>3435</v>
      </c>
      <c r="E415" s="262" t="s">
        <v>3436</v>
      </c>
      <c r="F415" s="243">
        <v>15</v>
      </c>
      <c r="G415" s="529">
        <v>3.75</v>
      </c>
    </row>
    <row r="416" spans="1:7" ht="16.5">
      <c r="A416" s="253"/>
      <c r="B416" s="254"/>
      <c r="C416" s="255"/>
      <c r="D416" s="258"/>
      <c r="E416" s="257"/>
      <c r="F416" s="256"/>
      <c r="G416" s="259"/>
    </row>
    <row r="417" spans="1:7" ht="16.5">
      <c r="A417" s="253"/>
      <c r="B417" s="254"/>
      <c r="C417" s="255"/>
      <c r="D417" s="258"/>
      <c r="E417" s="257"/>
      <c r="F417" s="256"/>
      <c r="G417" s="259"/>
    </row>
    <row r="418" spans="1:7" ht="16.5">
      <c r="A418" s="253"/>
      <c r="B418" s="254"/>
      <c r="C418" s="255"/>
      <c r="D418" s="258"/>
      <c r="E418" s="257"/>
      <c r="F418" s="256"/>
      <c r="G418" s="259"/>
    </row>
    <row r="419" spans="1:7" ht="16.5">
      <c r="A419" s="253"/>
      <c r="B419" s="254"/>
      <c r="C419" s="255"/>
      <c r="D419" s="258"/>
      <c r="E419" s="257"/>
      <c r="F419" s="256"/>
      <c r="G419" s="259"/>
    </row>
    <row r="420" spans="1:7" ht="16.5">
      <c r="A420" s="253"/>
      <c r="B420" s="254"/>
      <c r="C420" s="255"/>
      <c r="D420" s="258"/>
      <c r="E420" s="257"/>
      <c r="F420" s="256"/>
      <c r="G420" s="259"/>
    </row>
    <row r="421" spans="1:7" ht="16.5">
      <c r="A421" s="253"/>
      <c r="B421" s="254"/>
      <c r="C421" s="255"/>
      <c r="D421" s="258"/>
      <c r="E421" s="257"/>
      <c r="F421" s="256"/>
      <c r="G421" s="259"/>
    </row>
    <row r="422" spans="1:7" ht="16.5">
      <c r="A422" s="253"/>
      <c r="B422" s="254"/>
      <c r="C422" s="255"/>
      <c r="D422" s="258"/>
      <c r="E422" s="257"/>
      <c r="F422" s="256"/>
      <c r="G422" s="259"/>
    </row>
    <row r="423" spans="1:7" ht="16.5">
      <c r="A423" s="253"/>
      <c r="B423" s="254"/>
      <c r="C423" s="255"/>
      <c r="D423" s="258"/>
      <c r="E423" s="257"/>
      <c r="F423" s="256"/>
      <c r="G423" s="259"/>
    </row>
    <row r="424" spans="1:7" ht="16.5">
      <c r="A424" s="253"/>
      <c r="B424" s="254"/>
      <c r="C424" s="255"/>
      <c r="D424" s="258"/>
      <c r="E424" s="257"/>
      <c r="F424" s="256"/>
      <c r="G424" s="259"/>
    </row>
    <row r="425" spans="1:7" ht="16.5">
      <c r="A425" s="253"/>
      <c r="B425" s="254"/>
      <c r="C425" s="255"/>
      <c r="D425" s="258"/>
      <c r="E425" s="257"/>
      <c r="F425" s="256"/>
      <c r="G425" s="259"/>
    </row>
    <row r="426" spans="1:7" ht="16.5">
      <c r="A426" s="253"/>
      <c r="B426" s="254"/>
      <c r="C426" s="255"/>
      <c r="D426" s="258"/>
      <c r="E426" s="257"/>
      <c r="F426" s="256"/>
      <c r="G426" s="259"/>
    </row>
    <row r="427" spans="1:7" ht="16.5">
      <c r="A427" s="253"/>
      <c r="B427" s="254"/>
      <c r="C427" s="255"/>
      <c r="D427" s="258"/>
      <c r="E427" s="257"/>
      <c r="F427" s="256"/>
      <c r="G427" s="259"/>
    </row>
    <row r="428" spans="1:7" ht="16.5">
      <c r="A428" s="253"/>
      <c r="B428" s="254"/>
      <c r="C428" s="255"/>
      <c r="D428" s="258"/>
      <c r="E428" s="257"/>
      <c r="F428" s="256"/>
      <c r="G428" s="259"/>
    </row>
    <row r="429" spans="1:7">
      <c r="A429" s="200"/>
      <c r="B429" s="244"/>
      <c r="C429" s="202"/>
      <c r="D429" s="203"/>
      <c r="E429" s="203"/>
      <c r="F429" s="251"/>
      <c r="G429" s="250"/>
    </row>
    <row r="430" spans="1:7">
      <c r="A430" s="200"/>
      <c r="B430" s="244"/>
      <c r="C430" s="202"/>
      <c r="D430" s="203"/>
      <c r="E430" s="203"/>
      <c r="F430" s="251"/>
      <c r="G430" s="250"/>
    </row>
    <row r="431" spans="1:7">
      <c r="A431" s="200"/>
      <c r="B431" s="244"/>
      <c r="C431" s="202"/>
      <c r="D431" s="203"/>
      <c r="E431" s="203"/>
      <c r="F431" s="251"/>
      <c r="G431" s="250"/>
    </row>
    <row r="432" spans="1:7">
      <c r="A432" s="200"/>
      <c r="B432" s="244"/>
      <c r="C432" s="202"/>
      <c r="D432" s="203"/>
      <c r="E432" s="203"/>
      <c r="F432" s="251"/>
      <c r="G432" s="250"/>
    </row>
    <row r="433" spans="1:7">
      <c r="A433" s="200"/>
      <c r="B433" s="201"/>
      <c r="C433" s="202"/>
      <c r="D433" s="165"/>
      <c r="E433" s="165"/>
      <c r="F433" s="205"/>
      <c r="G433" s="196"/>
    </row>
    <row r="434" spans="1:7">
      <c r="A434" s="200"/>
      <c r="B434" s="201"/>
      <c r="C434" s="202"/>
      <c r="D434" s="165"/>
      <c r="E434" s="165"/>
      <c r="F434" s="205"/>
      <c r="G434" s="196"/>
    </row>
    <row r="435" spans="1:7">
      <c r="A435" s="200"/>
      <c r="B435" s="201"/>
      <c r="C435" s="202"/>
      <c r="D435" s="202"/>
      <c r="E435" s="202"/>
      <c r="F435" s="206"/>
      <c r="G435" s="207"/>
    </row>
    <row r="436" spans="1:7">
      <c r="A436" s="200"/>
      <c r="B436" s="201"/>
      <c r="C436" s="202"/>
      <c r="D436" s="202"/>
      <c r="E436" s="202"/>
      <c r="F436" s="206"/>
      <c r="G436" s="207"/>
    </row>
    <row r="437" spans="1:7">
      <c r="A437" s="9" t="s">
        <v>126</v>
      </c>
      <c r="F437" s="102"/>
      <c r="G437" s="98">
        <f>SUM(G9:G436)</f>
        <v>2878.3300000000004</v>
      </c>
    </row>
  </sheetData>
  <mergeCells count="4">
    <mergeCell ref="A2:G2"/>
    <mergeCell ref="A5:G5"/>
    <mergeCell ref="A4:G4"/>
    <mergeCell ref="A6:G6"/>
  </mergeCells>
  <phoneticPr fontId="21" type="noConversion"/>
  <hyperlinks>
    <hyperlink ref="E9" r:id="rId1"/>
    <hyperlink ref="E15" r:id="rId2"/>
    <hyperlink ref="E16" r:id="rId3" display="https://scholar.google.ro/scholar?oi=bibs&amp;hl=ro&amp;cites=14632061894994255774&amp;as_sdt=5&amp;as_ylo=2016&amp;as_yhi=2016"/>
    <hyperlink ref="E29" r:id="rId4" display="http://link.springer.com/referenceworkentry/10.1007/978-3-319-19454-7_102-1"/>
    <hyperlink ref="E30" r:id="rId5" display="https://scholar.google.ro/scholar?start=10&amp;hl=ro&amp;as_sdt=0,5&amp;sciodt=0,5&amp;cites=16710270628665081766&amp;scipsc=http://icams.ro/icams/"/>
    <hyperlink ref="E31" r:id="rId6"/>
    <hyperlink ref="E35" r:id="rId7" display="http://www.scielo.org.co/scielo.php?pid=S0123-21262016000100001&amp;script=sci_arttext&amp;tlng=en"/>
    <hyperlink ref="E37" display="http://www.ingentaconnect.com/content/ben/mrmc/2016/00000016/00000011/art00002 https://www.scopus.com/results/citedbyresults.uri?sort=plf-f&amp;cite=2-s2.0-84891707567&amp;src=s&amp;imp=t&amp;sid=25F889CCD56350B41C8195F32F5AD1EF.wsnAw8kcdt7IPYLO0V48gA%3a230&amp;sot=cite&amp;sdt="/>
    <hyperlink ref="E38" r:id="rId8" display="http://www.sciencedirect.com/science/article/pii/S0144861716304349https://scholar.google.ro/scholar?as_ylo=2016&amp;hl=ro&amp;as_sdt=0,5&amp;sciodt=0,5&amp;cites=5289496714775190911&amp;scipsc="/>
    <hyperlink ref="E39" r:id="rId9" display="http://www.tandfonline.com/doi/full/10.1080/00319104.2016.1233181https://scholar.google.ro/scholar?as_ylo=2016&amp;hl=ro&amp;as_sdt=0,5&amp;sciodt=0,5&amp;cites=5274605432088815051&amp;scipsc="/>
    <hyperlink ref="E34" display="http://www.jeffjournal.org/papers/Volume11/V11issue1.html https://apps.webofknowledge.com/CitingArticles.do?product=WOS&amp;SID=P1gJFH2TCzKJj16bVdH&amp;search_mode=CitingArticles&amp;parentProduct=WOS&amp;parentQid=5&amp;parentDoc=16&amp;REFID=291578933&amp;excludeEventConfig=Exclud"/>
    <hyperlink ref="E36" r:id="rId10" display="http://www.cqvip.com/productor/pro_zk.shtmlhttp://www.cqvip.com/QK/92018A/201606/670904607.html"/>
    <hyperlink ref="E33" display="https://www.scopus.com/results/citedbyresults.uri?sort=plf-f&amp;cite=2-s2.0-77953496872&amp;src=s&amp;imp=t&amp;sid=5871AD1BFBCA72F195DD14AE7BD279FE.wsnAw8kcdt7IPYLO0V48gA%3a820&amp;sot=cite&amp;sdt=a&amp;sl=0&amp;origin=resultslist&amp;editSaveSearch=&amp;txGid=5871AD1BFBCA72F195DD14AE7BD279F"/>
    <hyperlink ref="E40" r:id="rId11"/>
    <hyperlink ref="D44" r:id="rId12" display="http://search.proquest.com/openview/8f6e7c1435c3c3f4b3346685bba98e29/1?pq-origsite=gscholar&amp;cbl=2035956"/>
    <hyperlink ref="E65" r:id="rId13"/>
    <hyperlink ref="E67" r:id="rId14" display="http://scholar.google.ro/scholar_url?url=http://www.rombio.eu/docs/Stetiu.docx&amp;hl=ro&amp;sa=X&amp;scisig=AAGBfm226ELtLvnxRAsDr-pMayvWATXROA&amp;nossl=1&amp;oi=scholaralrt"/>
    <hyperlink ref="E66" r:id="rId15" display="http://scholar.google.ro/scholar_url?url=http://www.rombio.eu/docs/Stetiu.docx&amp;hl=ro&amp;sa=X&amp;scisig=AAGBfm226ELtLvnxRAsDr-pMayvWATXROA&amp;nossl=1&amp;oi=scholaralrt"/>
    <hyperlink ref="E68" r:id="rId16"/>
    <hyperlink ref="E73" r:id="rId17"/>
    <hyperlink ref="E74" r:id="rId18"/>
    <hyperlink ref="E75" r:id="rId19"/>
    <hyperlink ref="E79" r:id="rId20"/>
    <hyperlink ref="E85" r:id="rId21"/>
    <hyperlink ref="E86" r:id="rId22"/>
    <hyperlink ref="E93" r:id="rId23"/>
    <hyperlink ref="E94" r:id="rId24"/>
    <hyperlink ref="C95" r:id="rId25" display="https://www.researchgate.net/publication/270160733_PLC_AS_A_DRIVER_FOR_STEPPER_MOTOR_CONTROL?_iepl%5BviewId%5D=ZVKULTPqMGxzVN8CeDEIxNia&amp;_iepl%5BprofilePublicationItemVariant%5D=default&amp;_iepl%5Bcontexts%5D%5B0%5D=prfpi&amp;_iepl%5BtargetEntityId%5D=PB%3A270160733&amp;_iepl%5BinteractionType%5D=publicationTitle"/>
    <hyperlink ref="E96" r:id="rId26"/>
    <hyperlink ref="C96" r:id="rId27" display="https://www.researchgate.net/publication/270160733_PLC_AS_A_DRIVER_FOR_STEPPER_MOTOR_CONTROL?_iepl%5BviewId%5D=ZVKULTPqMGxzVN8CeDEIxNia&amp;_iepl%5BprofilePublicationItemVariant%5D=default&amp;_iepl%5Bcontexts%5D%5B0%5D=prfpi&amp;_iepl%5BtargetEntityId%5D=PB%3A270160733&amp;_iepl%5BinteractionType%5D=publicationTitle"/>
    <hyperlink ref="E147" r:id="rId28"/>
    <hyperlink ref="E148" r:id="rId29"/>
    <hyperlink ref="E152" r:id="rId30"/>
    <hyperlink ref="E153" r:id="rId31"/>
    <hyperlink ref="E219" r:id="rId32"/>
    <hyperlink ref="E224" r:id="rId33"/>
    <hyperlink ref="E225" r:id="rId34"/>
    <hyperlink ref="E223" r:id="rId35"/>
    <hyperlink ref="E220" r:id="rId36"/>
    <hyperlink ref="E221" r:id="rId37"/>
    <hyperlink ref="E229" r:id="rId38"/>
    <hyperlink ref="E230" r:id="rId39"/>
    <hyperlink ref="E231" r:id="rId40"/>
    <hyperlink ref="E232" r:id="rId41"/>
    <hyperlink ref="E233" r:id="rId42"/>
    <hyperlink ref="E234" r:id="rId43"/>
    <hyperlink ref="E235" r:id="rId44"/>
    <hyperlink ref="E236" r:id="rId45"/>
    <hyperlink ref="E237" r:id="rId46"/>
    <hyperlink ref="E238" r:id="rId47"/>
    <hyperlink ref="E239" r:id="rId48"/>
    <hyperlink ref="E240" r:id="rId49"/>
    <hyperlink ref="E241" r:id="rId50"/>
    <hyperlink ref="E242" r:id="rId51"/>
    <hyperlink ref="E243" r:id="rId52"/>
    <hyperlink ref="E244" r:id="rId53"/>
    <hyperlink ref="E246" r:id="rId54"/>
    <hyperlink ref="E245" r:id="rId55"/>
    <hyperlink ref="E254" r:id="rId56"/>
    <hyperlink ref="E255" r:id="rId57"/>
    <hyperlink ref="E259" r:id="rId58"/>
    <hyperlink ref="E268" r:id="rId59"/>
    <hyperlink ref="E340" r:id="rId60" display="http://sabauni.net/ojs/index.php/SJITN/article/view/53/24"/>
    <hyperlink ref="E339" r:id="rId61"/>
    <hyperlink ref="E349" r:id="rId62"/>
    <hyperlink ref="E350" r:id="rId63"/>
    <hyperlink ref="E351" r:id="rId64"/>
    <hyperlink ref="E352" r:id="rId65"/>
    <hyperlink ref="E353" r:id="rId66"/>
    <hyperlink ref="E355" r:id="rId67"/>
    <hyperlink ref="E357" display="https://www-scopus-com.am.e-nformation.ro/record/display.uri?eid=2-s2.0-84985931289&amp;origin=resultslist&amp;sort=plf-f&amp;src=s&amp;citedAuthorId=36543953200&amp;imp=t&amp;sid=E728E6A5A72B68792E8B82B8F3B3715D.wsnAw8kcdt7IPYLO0V48gA%3a570&amp;sot=cite&amp;sdt=cite&amp;cluster=scopubyr%2c"/>
    <hyperlink ref="E358" display="https://www-scopus-com.am.e-nformation.ro/record/display.uri?eid=2-s2.0-85012981922&amp;origin=resultslist&amp;sort=plf-f&amp;src=s&amp;citedAuthorId=36543953200&amp;imp=t&amp;sid=E728E6A5A72B68792E8B82B8F3B3715D.wsnAw8kcdt7IPYLO0V48gA%3a570&amp;sot=cite&amp;sdt=cite&amp;cluster=scopubyr%2c"/>
    <hyperlink ref="E359" r:id="rId68"/>
    <hyperlink ref="E360" r:id="rId69"/>
    <hyperlink ref="E361" r:id="rId70"/>
    <hyperlink ref="E362" r:id="rId71"/>
    <hyperlink ref="E363" r:id="rId72"/>
    <hyperlink ref="E364" r:id="rId73"/>
    <hyperlink ref="E365" r:id="rId74"/>
    <hyperlink ref="E367" r:id="rId75"/>
    <hyperlink ref="E368" r:id="rId76"/>
    <hyperlink ref="E369" r:id="rId77"/>
    <hyperlink ref="E370" r:id="rId78"/>
    <hyperlink ref="E371" r:id="rId79"/>
    <hyperlink ref="E356" r:id="rId80"/>
    <hyperlink ref="E377" r:id="rId81" display="http://www.auif.utcluj.ro/images/AJME_3_2016_SPLIT_AND_JOIN/L11"/>
    <hyperlink ref="E378" r:id="rId82"/>
    <hyperlink ref="E379" r:id="rId83"/>
    <hyperlink ref="E381" r:id="rId84"/>
    <hyperlink ref="E380" r:id="rId85"/>
    <hyperlink ref="E382" r:id="rId86"/>
    <hyperlink ref="E383" r:id="rId87"/>
    <hyperlink ref="E384" r:id="rId88"/>
    <hyperlink ref="D285" r:id="rId89" display="http://apps.webofknowledge.com/full_record.do?product=WOS&amp;search_mode=NonSelfCitingTCA&amp;qid=5&amp;SID=Q1xNfeNnR9m4AWCa9T3&amp;page=1&amp;doc=2&amp;cacheurlFromRightClick=no"/>
    <hyperlink ref="C294" r:id="rId90" display="http://apps.webofknowledge.com/full_record.do?product=WOS&amp;search_mode=CitationReport&amp;qid=4&amp;SID=N1CTAsjGHivJcGx7pEr&amp;page=1&amp;doc=1&amp;cacheurlFromRightClick=no"/>
    <hyperlink ref="C295" r:id="rId91" display="http://apps.webofknowledge.com/full_record.do?product=WOS&amp;search_mode=CitationReport&amp;qid=4&amp;SID=N1CTAsjGHivJcGx7pEr&amp;page=1&amp;doc=1&amp;cacheurlFromRightClick=no"/>
    <hyperlink ref="C296" r:id="rId92" display="http://apps.webofknowledge.com/full_record.do?product=WOS&amp;search_mode=CitationReport&amp;qid=4&amp;SID=N1CTAsjGHivJcGx7pEr&amp;page=1&amp;doc=1&amp;cacheurlFromRightClick=no"/>
    <hyperlink ref="C297" r:id="rId93" display="http://apps.webofknowledge.com/full_record.do?product=WOS&amp;search_mode=CitationReport&amp;qid=4&amp;SID=N1CTAsjGHivJcGx7pEr&amp;page=1&amp;doc=1&amp;cacheurlFromRightClick=no"/>
    <hyperlink ref="C300" r:id="rId94" display="http://apps.webofknowledge.com/full_record.do?product=WOS&amp;search_mode=CitationReport&amp;qid=4&amp;SID=N1CTAsjGHivJcGx7pEr&amp;page=1&amp;doc=3&amp;cacheurlFromRightClick=no"/>
    <hyperlink ref="C304" r:id="rId95" display="http://apps.webofknowledge.com/full_record.do?product=WOS&amp;search_mode=CitationReport&amp;qid=4&amp;SID=N1CTAsjGHivJcGx7pEr&amp;page=1&amp;doc=4&amp;cacheurlFromRightClick=no"/>
    <hyperlink ref="C301" r:id="rId96" display="http://apps.webofknowledge.com/full_record.do?product=WOS&amp;search_mode=CitationReport&amp;qid=4&amp;SID=N1CTAsjGHivJcGx7pEr&amp;page=1&amp;doc=3&amp;cacheurlFromRightClick=no"/>
    <hyperlink ref="C302" r:id="rId97" display="http://apps.webofknowledge.com/full_record.do?product=WOS&amp;search_mode=CitationReport&amp;qid=4&amp;SID=N1CTAsjGHivJcGx7pEr&amp;page=1&amp;doc=3&amp;cacheurlFromRightClick=no"/>
    <hyperlink ref="C303" r:id="rId98" display="http://apps.webofknowledge.com/full_record.do?product=WOS&amp;search_mode=CitationReport&amp;qid=4&amp;SID=N1CTAsjGHivJcGx7pEr&amp;page=1&amp;doc=3&amp;cacheurlFromRightClick=no"/>
    <hyperlink ref="C305" r:id="rId99" display="http://apps.webofknowledge.com/full_record.do?product=WOS&amp;search_mode=CitationReport&amp;qid=4&amp;SID=N1CTAsjGHivJcGx7pEr&amp;page=1&amp;doc=4&amp;cacheurlFromRightClick=no"/>
    <hyperlink ref="C306" r:id="rId100" display="http://apps.webofknowledge.com/full_record.do?product=WOS&amp;search_mode=CitationReport&amp;qid=4&amp;SID=N1CTAsjGHivJcGx7pEr&amp;page=1&amp;doc=4&amp;cacheurlFromRightClick=no"/>
    <hyperlink ref="C308" r:id="rId101" display="http://apps.webofknowledge.com/full_record.do?product=WOS&amp;search_mode=CitationReport&amp;qid=4&amp;SID=N1CTAsjGHivJcGx7pEr&amp;page=1&amp;doc=5&amp;cacheurlFromRightClick=no"/>
    <hyperlink ref="C309" r:id="rId102" display="http://apps.webofknowledge.com/full_record.do?product=WOS&amp;search_mode=CitationReport&amp;qid=4&amp;SID=N1CTAsjGHivJcGx7pEr&amp;page=1&amp;doc=5&amp;cacheurlFromRightClick=no"/>
    <hyperlink ref="C310" r:id="rId103" display="http://apps.webofknowledge.com/full_record.do?product=WOS&amp;search_mode=CitationReport&amp;qid=4&amp;SID=N1CTAsjGHivJcGx7pEr&amp;page=1&amp;doc=5&amp;cacheurlFromRightClick=no"/>
    <hyperlink ref="C311" r:id="rId104" display="http://apps.webofknowledge.com/full_record.do?product=WOS&amp;search_mode=CitationReport&amp;qid=4&amp;SID=N1CTAsjGHivJcGx7pEr&amp;page=1&amp;doc=5&amp;cacheurlFromRightClick=no"/>
    <hyperlink ref="C312" r:id="rId105" display="http://apps.webofknowledge.com/full_record.do?product=WOS&amp;search_mode=CitationReport&amp;qid=4&amp;SID=N1CTAsjGHivJcGx7pEr&amp;page=1&amp;doc=5&amp;cacheurlFromRightClick=no"/>
    <hyperlink ref="C316" r:id="rId106" display="http://apps.webofknowledge.com/full_record.do?product=WOS&amp;search_mode=CitationReport&amp;qid=4&amp;SID=N1CTAsjGHivJcGx7pEr&amp;page=1&amp;doc=8&amp;cacheurlFromRightClick=no"/>
    <hyperlink ref="C317" r:id="rId107" display="http://apps.webofknowledge.com/full_record.do?product=WOS&amp;search_mode=CitationReport&amp;qid=4&amp;SID=N1CTAsjGHivJcGx7pEr&amp;page=1&amp;doc=9&amp;cacheurlFromRightClick=no"/>
    <hyperlink ref="C318" r:id="rId108" display="http://apps.webofknowledge.com/full_record.do?product=WOS&amp;search_mode=CitationReport&amp;qid=4&amp;SID=N1CTAsjGHivJcGx7pEr&amp;page=1&amp;doc=9&amp;cacheurlFromRightClick=no"/>
    <hyperlink ref="C320" r:id="rId109" display="http://apps.webofknowledge.com/full_record.do?product=WOS&amp;search_mode=CitationReport&amp;qid=4&amp;SID=T14FOV844k28IKYzQya&amp;page=2&amp;doc=11&amp;cacheurlFromRightClick=no"/>
    <hyperlink ref="C321" r:id="rId110" display="http://apps.webofknowledge.com/full_record.do?product=WOS&amp;search_mode=CitationReport&amp;qid=4&amp;SID=T14FOV844k28IKYzQya&amp;page=2&amp;doc=12&amp;cacheurlFromRightClick=no"/>
    <hyperlink ref="C307" r:id="rId111" display="http://apps.webofknowledge.com/full_record.do?product=WOS&amp;search_mode=CitationReport&amp;qid=4&amp;SID=N1CTAsjGHivJcGx7pEr&amp;page=1&amp;doc=4&amp;cacheurlFromRightClick=no"/>
    <hyperlink ref="C298" r:id="rId112" display="http://apps.webofknowledge.com/full_record.do?product=WOS&amp;search_mode=CitationReport&amp;qid=4&amp;SID=N1CTAsjGHivJcGx7pEr&amp;page=1&amp;doc=1&amp;cacheurlFromRightClick=no"/>
    <hyperlink ref="C299" r:id="rId113" display="http://apps.webofknowledge.com/full_record.do?product=WOS&amp;search_mode=CitationReport&amp;qid=4&amp;SID=N1CTAsjGHivJcGx7pEr&amp;page=1&amp;doc=1&amp;cacheurlFromRightClick=no"/>
    <hyperlink ref="C322" r:id="rId114" tooltip="Show document details" display="https://www.scopus.com/record/display.uri?eid=2-s2.0-84907361684&amp;origin=resultslist&amp;sort=plf-f&amp;src=s&amp;sid=197ED46683924548BF78C190F793B096.wsnAw8kcdt7IPYLO0V48gA%3a540&amp;sot=autdocs&amp;sdt=autdocs&amp;sl=18&amp;s=AU-ID%2815077890400%29&amp;relpos=8&amp;citeCnt=5&amp;searchTerm="/>
    <hyperlink ref="C323" r:id="rId115" tooltip="Show document details" display="https://www.scopus.com/record/display.uri?eid=2-s2.0-84907361684&amp;origin=resultslist&amp;sort=plf-f&amp;src=s&amp;sid=197ED46683924548BF78C190F793B096.wsnAw8kcdt7IPYLO0V48gA%3a540&amp;sot=autdocs&amp;sdt=autdocs&amp;sl=18&amp;s=AU-ID%2815077890400%29&amp;relpos=8&amp;citeCnt=5&amp;searchTerm="/>
    <hyperlink ref="C324" r:id="rId116" tooltip="Show document details" display="https://www.scopus.com/record/display.uri?eid=2-s2.0-84947562085&amp;origin=resultslist&amp;sort=plf-f&amp;src=s&amp;sid=197ED46683924548BF78C190F793B096.wsnAw8kcdt7IPYLO0V48gA%3a1990&amp;sot=autdocs&amp;sdt=autdocs&amp;sl=18&amp;s=AU-ID%2815077890400%29&amp;relpos=14&amp;citeCnt=2&amp;searchTerm="/>
    <hyperlink ref="C325" r:id="rId117" tooltip="Show document details" display="https://www.scopus.com/record/display.uri?eid=2-s2.0-84885692104&amp;origin=resultslist&amp;sort=plf-f&amp;src=s&amp;sid=197ED46683924548BF78C190F793B096.wsnAw8kcdt7IPYLO0V48gA%3a2240&amp;sot=autdocs&amp;sdt=autdocs&amp;sl=18&amp;s=AU-ID%2815077890400%29&amp;relpos=16&amp;citeCnt=2&amp;searchTerm="/>
    <hyperlink ref="C326" r:id="rId118" tooltip="Show document details" display="https://www.scopus.com/record/display.uri?eid=2-s2.0-84885692104&amp;origin=resultslist&amp;sort=plf-f&amp;src=s&amp;sid=197ED46683924548BF78C190F793B096.wsnAw8kcdt7IPYLO0V48gA%3a2240&amp;sot=autdocs&amp;sdt=autdocs&amp;sl=18&amp;s=AU-ID%2815077890400%29&amp;relpos=16&amp;citeCnt=2&amp;searchTerm="/>
    <hyperlink ref="C327" r:id="rId119" display="https://www.scopus.com/record/display.uri?eid=2-s2.0-84984619732&amp;origin=resultslist&amp;sort=plf-f&amp;cite=2-s2.0-84984619732&amp;src=s&amp;imp=t&amp;sid=197ED46683924548BF78C190F793B096.wsnAw8kcdt7IPYLO0V48gA%3a2860&amp;sot=cite&amp;sdt=a&amp;sl=0&amp;recordRank="/>
    <hyperlink ref="C328" r:id="rId120" display="https://www.scopus.com/record/display.uri?eid=2-s2.0-84938680409&amp;origin=resultslist&amp;sort=plf-f&amp;cite=2-s2.0-84938680409&amp;src=s&amp;imp=t&amp;sid=197ED46683924548BF78C190F793B096.wsnAw8kcdt7IPYLO0V48gA%3a3050&amp;sot=cite&amp;sdt=a&amp;sl=0&amp;recordRank="/>
    <hyperlink ref="C329" r:id="rId121" display="https://www.scopus.com/record/display.uri?eid=2-s2.0-84926392146&amp;origin=resultslist&amp;sort=plf-f&amp;cite=2-s2.0-84926392146&amp;src=s&amp;imp=t&amp;sid=197ED46683924548BF78C190F793B096.wsnAw8kcdt7IPYLO0V48gA%3a3230&amp;sot=cite&amp;sdt=a&amp;sl=0&amp;recordRank="/>
    <hyperlink ref="C330" r:id="rId122" display="https://www.scopus.com/record/display.uri?eid=2-s2.0-84946412924&amp;origin=resultslist&amp;sort=plf-f&amp;cite=2-s2.0-84946412924&amp;src=s&amp;imp=t&amp;sid=197ED46683924548BF78C190F793B096.wsnAw8kcdt7IPYLO0V48gA%3a3730&amp;sot=cite&amp;sdt=a&amp;sl=0&amp;recordRank="/>
    <hyperlink ref="C331" r:id="rId123" display="https://www.scopus.com/record/display.uri?eid=2-s2.0-84879808774&amp;origin=resultslist&amp;sort=plf-f&amp;cite=2-s2.0-84879808774&amp;src=s&amp;imp=t&amp;sid=197ED46683924548BF78C190F793B096.wsnAw8kcdt7IPYLO0V48gA%3a3960&amp;sot=cite&amp;sdt=a&amp;sl=0&amp;recordRank="/>
    <hyperlink ref="C332" r:id="rId124" display="https://www.scopus.com/record/display.uri?eid=2-s2.0-84866080725&amp;origin=resultslist&amp;sort=plf-f&amp;cite=2-s2.0-84866080725&amp;src=s&amp;imp=t&amp;sid=197ED46683924548BF78C190F793B096.wsnAw8kcdt7IPYLO0V48gA%3a4180&amp;sot=cite&amp;sdt=a&amp;sl=0&amp;recordRank="/>
  </hyperlinks>
  <pageMargins left="0.511811023622047" right="0.31496062992126" top="0.16" bottom="0" header="0" footer="0"/>
  <pageSetup paperSize="9" scale="98" orientation="landscape" horizontalDpi="200" verticalDpi="200" r:id="rId125"/>
  <colBreaks count="1" manualBreakCount="1">
    <brk id="7" min="1" max="17" man="1"/>
  </colBreaks>
</worksheet>
</file>

<file path=xl/worksheets/sheet14.xml><?xml version="1.0" encoding="utf-8"?>
<worksheet xmlns="http://schemas.openxmlformats.org/spreadsheetml/2006/main" xmlns:r="http://schemas.openxmlformats.org/officeDocument/2006/relationships">
  <dimension ref="A2:F20"/>
  <sheetViews>
    <sheetView zoomScaleNormal="130" workbookViewId="0">
      <selection activeCell="A9" sqref="A9:F9"/>
    </sheetView>
  </sheetViews>
  <sheetFormatPr defaultColWidth="8.85546875" defaultRowHeight="15"/>
  <cols>
    <col min="1" max="1" width="41.5703125" style="2" customWidth="1"/>
    <col min="2" max="2" width="32.42578125" style="7" customWidth="1"/>
    <col min="3" max="3" width="12.140625" style="7" customWidth="1"/>
    <col min="4" max="4" width="14.7109375" style="7" customWidth="1"/>
    <col min="5" max="5" width="16.42578125" style="1" customWidth="1"/>
    <col min="6" max="6" width="19.28515625" style="1" customWidth="1"/>
  </cols>
  <sheetData>
    <row r="2" spans="1:6" s="4" customFormat="1" ht="15" customHeight="1">
      <c r="A2" s="713" t="s">
        <v>260</v>
      </c>
      <c r="B2" s="713"/>
      <c r="C2" s="713"/>
      <c r="D2" s="713"/>
      <c r="E2" s="713"/>
      <c r="F2" s="713"/>
    </row>
    <row r="3" spans="1:6" s="4" customFormat="1" ht="15" customHeight="1">
      <c r="A3" s="12"/>
      <c r="B3" s="12"/>
      <c r="C3" s="12"/>
      <c r="D3" s="12"/>
      <c r="E3" s="12"/>
      <c r="F3" s="3"/>
    </row>
    <row r="4" spans="1:6" s="4" customFormat="1" ht="15" customHeight="1">
      <c r="A4" s="712" t="s">
        <v>233</v>
      </c>
      <c r="B4" s="712"/>
      <c r="C4" s="712"/>
      <c r="D4" s="712"/>
      <c r="E4" s="712"/>
      <c r="F4" s="712"/>
    </row>
    <row r="5" spans="1:6" s="4" customFormat="1" ht="15" customHeight="1">
      <c r="A5" s="712" t="s">
        <v>256</v>
      </c>
      <c r="B5" s="712"/>
      <c r="C5" s="712"/>
      <c r="D5" s="712"/>
      <c r="E5" s="712"/>
      <c r="F5" s="712"/>
    </row>
    <row r="6" spans="1:6" s="4" customFormat="1" ht="15" customHeight="1">
      <c r="A6" s="712" t="s">
        <v>973</v>
      </c>
      <c r="B6" s="712"/>
      <c r="C6" s="712"/>
      <c r="D6" s="712"/>
      <c r="E6" s="712"/>
      <c r="F6" s="712"/>
    </row>
    <row r="7" spans="1:6" s="4" customFormat="1">
      <c r="A7" s="5"/>
      <c r="B7" s="6"/>
      <c r="C7" s="6"/>
      <c r="D7" s="6"/>
      <c r="E7" s="5"/>
      <c r="F7" s="3"/>
    </row>
    <row r="8" spans="1:6" s="4" customFormat="1" ht="38.25">
      <c r="A8" s="78" t="s">
        <v>204</v>
      </c>
      <c r="B8" s="79" t="s">
        <v>179</v>
      </c>
      <c r="C8" s="77" t="s">
        <v>960</v>
      </c>
      <c r="D8" s="79" t="s">
        <v>125</v>
      </c>
      <c r="E8" s="78" t="s">
        <v>131</v>
      </c>
      <c r="F8" s="78" t="s">
        <v>188</v>
      </c>
    </row>
    <row r="9" spans="1:6" s="4" customFormat="1" ht="25.5">
      <c r="A9" s="138" t="s">
        <v>3441</v>
      </c>
      <c r="B9" s="138" t="s">
        <v>3442</v>
      </c>
      <c r="C9" s="139" t="s">
        <v>843</v>
      </c>
      <c r="D9" s="140" t="s">
        <v>3443</v>
      </c>
      <c r="E9" s="174">
        <v>1000</v>
      </c>
      <c r="F9" s="196">
        <v>200</v>
      </c>
    </row>
    <row r="10" spans="1:6" s="4" customFormat="1">
      <c r="A10" s="138"/>
      <c r="B10" s="138"/>
      <c r="C10" s="139"/>
      <c r="D10" s="140"/>
      <c r="E10" s="174"/>
      <c r="F10" s="196"/>
    </row>
    <row r="11" spans="1:6" s="4" customFormat="1">
      <c r="A11" s="138"/>
      <c r="B11" s="138"/>
      <c r="C11" s="139"/>
      <c r="D11" s="140"/>
      <c r="E11" s="174"/>
      <c r="F11" s="196"/>
    </row>
    <row r="12" spans="1:6" s="4" customFormat="1">
      <c r="A12" s="138"/>
      <c r="B12" s="138"/>
      <c r="C12" s="139"/>
      <c r="D12" s="140"/>
      <c r="E12" s="174"/>
      <c r="F12" s="196"/>
    </row>
    <row r="13" spans="1:6" s="4" customFormat="1">
      <c r="A13" s="138"/>
      <c r="B13" s="138"/>
      <c r="C13" s="139"/>
      <c r="D13" s="140"/>
      <c r="E13" s="174"/>
      <c r="F13" s="196"/>
    </row>
    <row r="14" spans="1:6" s="4" customFormat="1">
      <c r="A14" s="138"/>
      <c r="B14" s="138"/>
      <c r="C14" s="139"/>
      <c r="D14" s="140"/>
      <c r="E14" s="174"/>
      <c r="F14" s="196"/>
    </row>
    <row r="15" spans="1:6">
      <c r="A15" s="138"/>
      <c r="B15" s="138"/>
      <c r="C15" s="139"/>
      <c r="D15" s="140"/>
      <c r="E15" s="195"/>
      <c r="F15" s="196"/>
    </row>
    <row r="16" spans="1:6">
      <c r="A16" s="138"/>
      <c r="B16" s="138"/>
      <c r="C16" s="139"/>
      <c r="D16" s="140"/>
      <c r="E16" s="195"/>
      <c r="F16" s="196"/>
    </row>
    <row r="17" spans="1:6">
      <c r="A17" s="138"/>
      <c r="B17" s="138"/>
      <c r="C17" s="139"/>
      <c r="D17" s="140"/>
      <c r="E17" s="195"/>
      <c r="F17" s="196"/>
    </row>
    <row r="18" spans="1:6">
      <c r="A18" s="138"/>
      <c r="B18" s="138"/>
      <c r="C18" s="139"/>
      <c r="D18" s="140"/>
      <c r="E18" s="195"/>
      <c r="F18" s="196"/>
    </row>
    <row r="19" spans="1:6">
      <c r="A19" s="138"/>
      <c r="B19" s="138"/>
      <c r="C19" s="139"/>
      <c r="D19" s="140"/>
      <c r="E19" s="195"/>
      <c r="F19" s="196"/>
    </row>
    <row r="20" spans="1:6">
      <c r="A20" s="9" t="s">
        <v>126</v>
      </c>
      <c r="E20" s="103"/>
      <c r="F20" s="98">
        <f>SUM(F9:F19)</f>
        <v>200</v>
      </c>
    </row>
  </sheetData>
  <sheetProtection password="CF7A" sheet="1"/>
  <mergeCells count="4">
    <mergeCell ref="A2:F2"/>
    <mergeCell ref="A4:F4"/>
    <mergeCell ref="A6:F6"/>
    <mergeCell ref="A5:F5"/>
  </mergeCells>
  <phoneticPr fontId="21" type="noConversion"/>
  <pageMargins left="0.511811023622047" right="0.31496062992126" top="0.16" bottom="0" header="0" footer="0"/>
  <pageSetup paperSize="9" orientation="landscape" horizontalDpi="200" verticalDpi="200" r:id="rId1"/>
</worksheet>
</file>

<file path=xl/worksheets/sheet15.xml><?xml version="1.0" encoding="utf-8"?>
<worksheet xmlns="http://schemas.openxmlformats.org/spreadsheetml/2006/main" xmlns:r="http://schemas.openxmlformats.org/officeDocument/2006/relationships">
  <dimension ref="A2:G34"/>
  <sheetViews>
    <sheetView zoomScaleNormal="130" workbookViewId="0">
      <selection activeCell="A29" sqref="A9:G29"/>
    </sheetView>
  </sheetViews>
  <sheetFormatPr defaultColWidth="8.85546875" defaultRowHeight="15"/>
  <cols>
    <col min="1" max="1" width="39" style="2" customWidth="1"/>
    <col min="2" max="2" width="25.140625" style="7" customWidth="1"/>
    <col min="3" max="3" width="13" style="7" customWidth="1"/>
    <col min="4" max="4" width="19.85546875" style="7" customWidth="1"/>
    <col min="5" max="5" width="12" style="1" customWidth="1"/>
    <col min="6" max="6" width="13.42578125" style="1" customWidth="1"/>
    <col min="7" max="7" width="14" style="1" customWidth="1"/>
  </cols>
  <sheetData>
    <row r="2" spans="1:7" ht="15.75">
      <c r="A2" s="713" t="s">
        <v>264</v>
      </c>
      <c r="B2" s="713"/>
      <c r="C2" s="713"/>
      <c r="D2" s="713"/>
      <c r="E2" s="713"/>
      <c r="F2" s="713"/>
      <c r="G2" s="713"/>
    </row>
    <row r="3" spans="1:7">
      <c r="A3" s="11"/>
      <c r="B3" s="11"/>
      <c r="C3" s="11"/>
      <c r="D3" s="11"/>
      <c r="E3" s="11"/>
      <c r="F3" s="11"/>
      <c r="G3" s="3"/>
    </row>
    <row r="4" spans="1:7" ht="15" customHeight="1">
      <c r="A4" s="712" t="s">
        <v>192</v>
      </c>
      <c r="B4" s="712"/>
      <c r="C4" s="712"/>
      <c r="D4" s="712"/>
      <c r="E4" s="712"/>
      <c r="F4" s="712"/>
      <c r="G4" s="712"/>
    </row>
    <row r="5" spans="1:7">
      <c r="A5" s="712" t="s">
        <v>234</v>
      </c>
      <c r="B5" s="712"/>
      <c r="C5" s="712"/>
      <c r="D5" s="712"/>
      <c r="E5" s="712"/>
      <c r="F5" s="712"/>
      <c r="G5" s="712"/>
    </row>
    <row r="6" spans="1:7" ht="15" customHeight="1">
      <c r="A6" s="716" t="s">
        <v>205</v>
      </c>
      <c r="B6" s="716"/>
      <c r="C6" s="716"/>
      <c r="D6" s="716"/>
      <c r="E6" s="716"/>
      <c r="F6" s="716"/>
      <c r="G6" s="716"/>
    </row>
    <row r="7" spans="1:7">
      <c r="A7" s="5"/>
      <c r="B7" s="6"/>
      <c r="C7" s="6"/>
      <c r="D7" s="6"/>
      <c r="E7" s="6"/>
      <c r="F7" s="5"/>
      <c r="G7" s="3"/>
    </row>
    <row r="8" spans="1:7" ht="63.75">
      <c r="A8" s="78" t="s">
        <v>265</v>
      </c>
      <c r="B8" s="79" t="s">
        <v>266</v>
      </c>
      <c r="C8" s="77" t="s">
        <v>960</v>
      </c>
      <c r="D8" s="79" t="s">
        <v>137</v>
      </c>
      <c r="E8" s="79" t="s">
        <v>206</v>
      </c>
      <c r="F8" s="78" t="s">
        <v>131</v>
      </c>
      <c r="G8" s="78" t="s">
        <v>188</v>
      </c>
    </row>
    <row r="9" spans="1:7">
      <c r="A9" s="138"/>
      <c r="B9" s="165"/>
      <c r="C9" s="139"/>
      <c r="D9" s="139"/>
      <c r="E9" s="140"/>
      <c r="F9" s="142"/>
      <c r="G9" s="196"/>
    </row>
    <row r="10" spans="1:7">
      <c r="A10" s="138"/>
      <c r="B10" s="165"/>
      <c r="C10" s="139"/>
      <c r="D10" s="139"/>
      <c r="E10" s="140"/>
      <c r="F10" s="142"/>
      <c r="G10" s="196"/>
    </row>
    <row r="11" spans="1:7">
      <c r="A11" s="138"/>
      <c r="B11" s="165"/>
      <c r="C11" s="139"/>
      <c r="D11" s="139"/>
      <c r="E11" s="140"/>
      <c r="F11" s="142"/>
      <c r="G11" s="196"/>
    </row>
    <row r="12" spans="1:7">
      <c r="A12" s="138"/>
      <c r="B12" s="165"/>
      <c r="C12" s="139"/>
      <c r="D12" s="139"/>
      <c r="E12" s="140"/>
      <c r="F12" s="142"/>
      <c r="G12" s="196"/>
    </row>
    <row r="13" spans="1:7">
      <c r="A13" s="138"/>
      <c r="B13" s="165"/>
      <c r="C13" s="139"/>
      <c r="D13" s="139"/>
      <c r="E13" s="140"/>
      <c r="F13" s="142"/>
      <c r="G13" s="196"/>
    </row>
    <row r="14" spans="1:7">
      <c r="A14" s="138"/>
      <c r="B14" s="165"/>
      <c r="C14" s="139"/>
      <c r="D14" s="139"/>
      <c r="E14" s="140"/>
      <c r="F14" s="142"/>
      <c r="G14" s="196"/>
    </row>
    <row r="15" spans="1:7">
      <c r="A15" s="138"/>
      <c r="B15" s="165"/>
      <c r="C15" s="139"/>
      <c r="D15" s="139"/>
      <c r="E15" s="140"/>
      <c r="F15" s="142"/>
      <c r="G15" s="196"/>
    </row>
    <row r="16" spans="1:7">
      <c r="A16" s="138"/>
      <c r="B16" s="165"/>
      <c r="C16" s="139"/>
      <c r="D16" s="139"/>
      <c r="E16" s="140"/>
      <c r="F16" s="142"/>
      <c r="G16" s="196"/>
    </row>
    <row r="17" spans="1:7">
      <c r="A17" s="138"/>
      <c r="B17" s="165"/>
      <c r="C17" s="139"/>
      <c r="D17" s="139"/>
      <c r="E17" s="140"/>
      <c r="F17" s="142"/>
      <c r="G17" s="196"/>
    </row>
    <row r="18" spans="1:7">
      <c r="A18" s="138"/>
      <c r="B18" s="165"/>
      <c r="C18" s="139"/>
      <c r="D18" s="139"/>
      <c r="E18" s="140"/>
      <c r="F18" s="142"/>
      <c r="G18" s="196"/>
    </row>
    <row r="19" spans="1:7">
      <c r="A19" s="138"/>
      <c r="B19" s="165"/>
      <c r="C19" s="139"/>
      <c r="D19" s="139"/>
      <c r="E19" s="140"/>
      <c r="F19" s="142"/>
      <c r="G19" s="196"/>
    </row>
    <row r="20" spans="1:7">
      <c r="A20" s="138"/>
      <c r="B20" s="165"/>
      <c r="C20" s="139"/>
      <c r="D20" s="139"/>
      <c r="E20" s="140"/>
      <c r="F20" s="142"/>
      <c r="G20" s="196"/>
    </row>
    <row r="21" spans="1:7">
      <c r="A21" s="138"/>
      <c r="B21" s="165"/>
      <c r="C21" s="139"/>
      <c r="D21" s="139"/>
      <c r="E21" s="140"/>
      <c r="F21" s="142"/>
      <c r="G21" s="196"/>
    </row>
    <row r="22" spans="1:7">
      <c r="A22" s="138"/>
      <c r="B22" s="165"/>
      <c r="C22" s="139"/>
      <c r="D22" s="139"/>
      <c r="E22" s="140"/>
      <c r="F22" s="142"/>
      <c r="G22" s="196"/>
    </row>
    <row r="23" spans="1:7">
      <c r="A23" s="138"/>
      <c r="B23" s="165"/>
      <c r="C23" s="139"/>
      <c r="D23" s="139"/>
      <c r="E23" s="140"/>
      <c r="F23" s="142"/>
      <c r="G23" s="196"/>
    </row>
    <row r="24" spans="1:7">
      <c r="A24" s="138"/>
      <c r="B24" s="165"/>
      <c r="C24" s="139"/>
      <c r="D24" s="139"/>
      <c r="E24" s="140"/>
      <c r="F24" s="142"/>
      <c r="G24" s="196"/>
    </row>
    <row r="25" spans="1:7">
      <c r="A25" s="138"/>
      <c r="B25" s="165"/>
      <c r="C25" s="139"/>
      <c r="D25" s="139"/>
      <c r="E25" s="140"/>
      <c r="F25" s="197"/>
      <c r="G25" s="196"/>
    </row>
    <row r="26" spans="1:7">
      <c r="A26" s="138"/>
      <c r="B26" s="165"/>
      <c r="C26" s="139"/>
      <c r="D26" s="139"/>
      <c r="E26" s="140"/>
      <c r="F26" s="197"/>
      <c r="G26" s="196"/>
    </row>
    <row r="27" spans="1:7">
      <c r="A27" s="138"/>
      <c r="B27" s="165"/>
      <c r="C27" s="139"/>
      <c r="D27" s="139"/>
      <c r="E27" s="140"/>
      <c r="F27" s="197"/>
      <c r="G27" s="196"/>
    </row>
    <row r="28" spans="1:7">
      <c r="A28" s="138"/>
      <c r="B28" s="165"/>
      <c r="C28" s="139"/>
      <c r="D28" s="139"/>
      <c r="E28" s="140"/>
      <c r="F28" s="197"/>
      <c r="G28" s="196"/>
    </row>
    <row r="29" spans="1:7">
      <c r="A29" s="138"/>
      <c r="B29" s="165"/>
      <c r="C29" s="139"/>
      <c r="D29" s="139"/>
      <c r="E29" s="140"/>
      <c r="F29" s="197"/>
      <c r="G29" s="196"/>
    </row>
    <row r="30" spans="1:7">
      <c r="A30" s="9" t="s">
        <v>126</v>
      </c>
      <c r="E30" s="7"/>
      <c r="F30" s="103"/>
      <c r="G30" s="98">
        <f>SUM(G9:G29)</f>
        <v>0</v>
      </c>
    </row>
    <row r="31" spans="1:7">
      <c r="E31" s="7"/>
    </row>
    <row r="32" spans="1:7">
      <c r="E32" s="7"/>
    </row>
    <row r="34" spans="6:7">
      <c r="F34" s="72"/>
      <c r="G34" s="72"/>
    </row>
  </sheetData>
  <sheetProtection password="CF7A" sheet="1"/>
  <mergeCells count="4">
    <mergeCell ref="A6:G6"/>
    <mergeCell ref="A2:G2"/>
    <mergeCell ref="A5:G5"/>
    <mergeCell ref="A4:G4"/>
  </mergeCells>
  <phoneticPr fontId="21" type="noConversion"/>
  <pageMargins left="0.511811023622047" right="0.31496062992126" top="0.16" bottom="0" header="0" footer="0"/>
  <pageSetup paperSize="9" orientation="landscape" horizontalDpi="200" verticalDpi="200" r:id="rId1"/>
</worksheet>
</file>

<file path=xl/worksheets/sheet16.xml><?xml version="1.0" encoding="utf-8"?>
<worksheet xmlns="http://schemas.openxmlformats.org/spreadsheetml/2006/main" xmlns:r="http://schemas.openxmlformats.org/officeDocument/2006/relationships">
  <dimension ref="A2:I66"/>
  <sheetViews>
    <sheetView zoomScaleNormal="130" workbookViewId="0">
      <selection activeCell="E31" sqref="E31"/>
    </sheetView>
  </sheetViews>
  <sheetFormatPr defaultColWidth="8.85546875" defaultRowHeight="15"/>
  <cols>
    <col min="1" max="1" width="23.7109375" style="2" customWidth="1"/>
    <col min="2" max="2" width="7.140625" style="2" customWidth="1"/>
    <col min="3" max="3" width="30" style="7" customWidth="1"/>
    <col min="4" max="4" width="14.85546875" style="7" customWidth="1"/>
    <col min="5" max="5" width="17.7109375" style="7" customWidth="1"/>
    <col min="6" max="6" width="8" style="7" customWidth="1"/>
    <col min="7" max="7" width="6.85546875" style="7" customWidth="1"/>
    <col min="8" max="8" width="16.140625" style="7" customWidth="1"/>
    <col min="9" max="9" width="13.7109375" style="1" customWidth="1"/>
  </cols>
  <sheetData>
    <row r="2" spans="1:9" s="4" customFormat="1" ht="15.75">
      <c r="A2" s="737" t="s">
        <v>270</v>
      </c>
      <c r="B2" s="738"/>
      <c r="C2" s="738"/>
      <c r="D2" s="738"/>
      <c r="E2" s="738"/>
      <c r="F2" s="738"/>
      <c r="G2" s="738"/>
      <c r="H2" s="738"/>
      <c r="I2" s="739"/>
    </row>
    <row r="3" spans="1:9" s="4" customFormat="1" ht="15.75">
      <c r="A3" s="13"/>
      <c r="B3" s="13"/>
      <c r="C3" s="13"/>
      <c r="D3" s="13"/>
      <c r="E3" s="13"/>
      <c r="F3" s="13"/>
      <c r="G3" s="13"/>
      <c r="H3" s="13"/>
      <c r="I3" s="13"/>
    </row>
    <row r="4" spans="1:9" s="4" customFormat="1">
      <c r="A4" s="716" t="s">
        <v>192</v>
      </c>
      <c r="B4" s="716"/>
      <c r="C4" s="716"/>
      <c r="D4" s="716"/>
      <c r="E4" s="716"/>
      <c r="F4" s="716"/>
      <c r="G4" s="716"/>
      <c r="H4" s="716"/>
      <c r="I4" s="716"/>
    </row>
    <row r="5" spans="1:9" s="4" customFormat="1">
      <c r="A5" s="716" t="s">
        <v>268</v>
      </c>
      <c r="B5" s="716"/>
      <c r="C5" s="716"/>
      <c r="D5" s="716"/>
      <c r="E5" s="716"/>
      <c r="F5" s="716"/>
      <c r="G5" s="716"/>
      <c r="H5" s="716"/>
      <c r="I5" s="716"/>
    </row>
    <row r="6" spans="1:9" s="4" customFormat="1">
      <c r="A6" s="68"/>
      <c r="B6" s="716" t="s">
        <v>154</v>
      </c>
      <c r="C6" s="716"/>
      <c r="D6" s="716"/>
      <c r="E6" s="68"/>
      <c r="F6" s="68"/>
      <c r="G6" s="68"/>
      <c r="H6" s="68"/>
      <c r="I6" s="68"/>
    </row>
    <row r="7" spans="1:9" s="4" customFormat="1">
      <c r="A7" s="68"/>
      <c r="B7" s="716" t="s">
        <v>155</v>
      </c>
      <c r="C7" s="716"/>
      <c r="D7" s="716"/>
      <c r="E7" s="68"/>
      <c r="F7" s="68"/>
      <c r="G7" s="68"/>
      <c r="H7" s="68"/>
      <c r="I7" s="68"/>
    </row>
    <row r="8" spans="1:9" s="4" customFormat="1">
      <c r="A8" s="68"/>
      <c r="B8" s="716" t="s">
        <v>156</v>
      </c>
      <c r="C8" s="716"/>
      <c r="D8" s="716"/>
      <c r="E8" s="68"/>
      <c r="F8" s="68"/>
      <c r="G8" s="68"/>
      <c r="H8" s="68"/>
      <c r="I8" s="68"/>
    </row>
    <row r="9" spans="1:9">
      <c r="A9" s="736" t="s">
        <v>269</v>
      </c>
      <c r="B9" s="736"/>
      <c r="C9" s="736"/>
      <c r="D9" s="736"/>
      <c r="E9" s="736"/>
      <c r="F9" s="736"/>
      <c r="G9" s="736"/>
      <c r="H9" s="736"/>
      <c r="I9" s="736"/>
    </row>
    <row r="10" spans="1:9" s="4" customFormat="1">
      <c r="A10" s="5"/>
      <c r="B10" s="5"/>
      <c r="C10" s="6"/>
      <c r="D10" s="6"/>
      <c r="E10" s="6"/>
      <c r="F10" s="6"/>
      <c r="G10" s="6"/>
      <c r="H10" s="6"/>
      <c r="I10" s="5"/>
    </row>
    <row r="11" spans="1:9" s="4" customFormat="1" ht="38.25">
      <c r="A11" s="78" t="s">
        <v>207</v>
      </c>
      <c r="B11" s="77" t="s">
        <v>960</v>
      </c>
      <c r="C11" s="79" t="s">
        <v>208</v>
      </c>
      <c r="D11" s="79" t="s">
        <v>138</v>
      </c>
      <c r="E11" s="79" t="s">
        <v>209</v>
      </c>
      <c r="F11" s="79" t="s">
        <v>134</v>
      </c>
      <c r="G11" s="79" t="s">
        <v>152</v>
      </c>
      <c r="H11" s="78" t="s">
        <v>131</v>
      </c>
      <c r="I11" s="78" t="s">
        <v>267</v>
      </c>
    </row>
    <row r="12" spans="1:9">
      <c r="A12" s="138"/>
      <c r="B12" s="139"/>
      <c r="C12" s="165"/>
      <c r="D12" s="165"/>
      <c r="E12" s="139"/>
      <c r="F12" s="139"/>
      <c r="G12" s="139"/>
      <c r="H12" s="174"/>
      <c r="I12" s="208"/>
    </row>
    <row r="13" spans="1:9">
      <c r="A13" s="138"/>
      <c r="B13" s="139"/>
      <c r="C13" s="165"/>
      <c r="D13" s="165"/>
      <c r="E13" s="139"/>
      <c r="F13" s="139"/>
      <c r="G13" s="139"/>
      <c r="H13" s="174"/>
      <c r="I13" s="208"/>
    </row>
    <row r="14" spans="1:9">
      <c r="A14" s="138"/>
      <c r="B14" s="139"/>
      <c r="C14" s="165"/>
      <c r="D14" s="165"/>
      <c r="E14" s="139"/>
      <c r="F14" s="139"/>
      <c r="G14" s="139"/>
      <c r="H14" s="174"/>
      <c r="I14" s="208"/>
    </row>
    <row r="15" spans="1:9">
      <c r="A15" s="138"/>
      <c r="B15" s="139"/>
      <c r="C15" s="165"/>
      <c r="D15" s="165"/>
      <c r="E15" s="139"/>
      <c r="F15" s="139"/>
      <c r="G15" s="139"/>
      <c r="H15" s="174"/>
      <c r="I15" s="208"/>
    </row>
    <row r="16" spans="1:9">
      <c r="A16" s="138"/>
      <c r="B16" s="139"/>
      <c r="C16" s="165"/>
      <c r="D16" s="165"/>
      <c r="E16" s="139"/>
      <c r="F16" s="139"/>
      <c r="G16" s="139"/>
      <c r="H16" s="174"/>
      <c r="I16" s="208"/>
    </row>
    <row r="17" spans="1:9">
      <c r="A17" s="138"/>
      <c r="B17" s="139"/>
      <c r="C17" s="165"/>
      <c r="D17" s="165"/>
      <c r="E17" s="139"/>
      <c r="F17" s="139"/>
      <c r="G17" s="139"/>
      <c r="H17" s="174"/>
      <c r="I17" s="208"/>
    </row>
    <row r="18" spans="1:9">
      <c r="A18" s="138"/>
      <c r="B18" s="139"/>
      <c r="C18" s="165"/>
      <c r="D18" s="165"/>
      <c r="E18" s="139"/>
      <c r="F18" s="139"/>
      <c r="G18" s="139"/>
      <c r="H18" s="174"/>
      <c r="I18" s="208"/>
    </row>
    <row r="19" spans="1:9">
      <c r="A19" s="138"/>
      <c r="B19" s="139"/>
      <c r="C19" s="165"/>
      <c r="D19" s="165"/>
      <c r="E19" s="139"/>
      <c r="F19" s="139"/>
      <c r="G19" s="139"/>
      <c r="H19" s="174"/>
      <c r="I19" s="208"/>
    </row>
    <row r="20" spans="1:9">
      <c r="A20" s="138"/>
      <c r="B20" s="139"/>
      <c r="C20" s="165"/>
      <c r="D20" s="165"/>
      <c r="E20" s="139"/>
      <c r="F20" s="139"/>
      <c r="G20" s="139"/>
      <c r="H20" s="174"/>
      <c r="I20" s="208"/>
    </row>
    <row r="21" spans="1:9">
      <c r="A21" s="138"/>
      <c r="B21" s="139"/>
      <c r="C21" s="165"/>
      <c r="D21" s="165"/>
      <c r="E21" s="139"/>
      <c r="F21" s="139"/>
      <c r="G21" s="139"/>
      <c r="H21" s="174"/>
      <c r="I21" s="208"/>
    </row>
    <row r="22" spans="1:9">
      <c r="A22" s="138"/>
      <c r="B22" s="139"/>
      <c r="C22" s="165"/>
      <c r="D22" s="165"/>
      <c r="E22" s="139"/>
      <c r="F22" s="139"/>
      <c r="G22" s="139"/>
      <c r="H22" s="174"/>
      <c r="I22" s="208"/>
    </row>
    <row r="23" spans="1:9">
      <c r="A23" s="138"/>
      <c r="B23" s="139"/>
      <c r="C23" s="165"/>
      <c r="D23" s="165"/>
      <c r="E23" s="139"/>
      <c r="F23" s="139"/>
      <c r="G23" s="139"/>
      <c r="H23" s="174"/>
      <c r="I23" s="208"/>
    </row>
    <row r="24" spans="1:9">
      <c r="A24" s="138"/>
      <c r="B24" s="139"/>
      <c r="C24" s="165"/>
      <c r="D24" s="165"/>
      <c r="E24" s="139"/>
      <c r="F24" s="139"/>
      <c r="G24" s="139"/>
      <c r="H24" s="174"/>
      <c r="I24" s="208"/>
    </row>
    <row r="25" spans="1:9">
      <c r="A25" s="138"/>
      <c r="B25" s="139"/>
      <c r="C25" s="165"/>
      <c r="D25" s="165"/>
      <c r="E25" s="139"/>
      <c r="F25" s="139"/>
      <c r="G25" s="139"/>
      <c r="H25" s="174"/>
      <c r="I25" s="208"/>
    </row>
    <row r="26" spans="1:9">
      <c r="A26" s="138"/>
      <c r="B26" s="139"/>
      <c r="C26" s="165"/>
      <c r="D26" s="165"/>
      <c r="E26" s="139"/>
      <c r="F26" s="139"/>
      <c r="G26" s="139"/>
      <c r="H26" s="174"/>
      <c r="I26" s="208"/>
    </row>
    <row r="27" spans="1:9">
      <c r="A27" s="138"/>
      <c r="B27" s="139"/>
      <c r="C27" s="165"/>
      <c r="D27" s="165"/>
      <c r="E27" s="139"/>
      <c r="F27" s="139"/>
      <c r="G27" s="139"/>
      <c r="H27" s="174"/>
      <c r="I27" s="208"/>
    </row>
    <row r="28" spans="1:9">
      <c r="A28" s="138"/>
      <c r="B28" s="139"/>
      <c r="C28" s="165"/>
      <c r="D28" s="165"/>
      <c r="E28" s="139"/>
      <c r="F28" s="139"/>
      <c r="G28" s="139"/>
      <c r="H28" s="174"/>
      <c r="I28" s="208"/>
    </row>
    <row r="29" spans="1:9">
      <c r="A29" s="138"/>
      <c r="B29" s="139"/>
      <c r="C29" s="165"/>
      <c r="D29" s="165"/>
      <c r="E29" s="139"/>
      <c r="F29" s="139"/>
      <c r="G29" s="139"/>
      <c r="H29" s="174"/>
      <c r="I29" s="208"/>
    </row>
    <row r="30" spans="1:9">
      <c r="A30" s="138"/>
      <c r="B30" s="139"/>
      <c r="C30" s="165"/>
      <c r="D30" s="165"/>
      <c r="E30" s="139"/>
      <c r="F30" s="139"/>
      <c r="G30" s="139"/>
      <c r="H30" s="174"/>
      <c r="I30" s="208"/>
    </row>
    <row r="31" spans="1:9">
      <c r="A31" s="138"/>
      <c r="B31" s="139"/>
      <c r="C31" s="165"/>
      <c r="D31" s="165"/>
      <c r="E31" s="139"/>
      <c r="F31" s="139"/>
      <c r="G31" s="139"/>
      <c r="H31" s="174"/>
      <c r="I31" s="208"/>
    </row>
    <row r="32" spans="1:9">
      <c r="A32" s="138"/>
      <c r="B32" s="139"/>
      <c r="C32" s="165"/>
      <c r="D32" s="165"/>
      <c r="E32" s="139"/>
      <c r="F32" s="139"/>
      <c r="G32" s="139"/>
      <c r="H32" s="174"/>
      <c r="I32" s="208"/>
    </row>
    <row r="33" spans="1:9">
      <c r="A33" s="138"/>
      <c r="B33" s="139"/>
      <c r="C33" s="165"/>
      <c r="D33" s="165"/>
      <c r="E33" s="139"/>
      <c r="F33" s="139"/>
      <c r="G33" s="139"/>
      <c r="H33" s="174"/>
      <c r="I33" s="208"/>
    </row>
    <row r="34" spans="1:9">
      <c r="A34" s="138"/>
      <c r="B34" s="139"/>
      <c r="C34" s="165"/>
      <c r="D34" s="165"/>
      <c r="E34" s="139"/>
      <c r="F34" s="139"/>
      <c r="G34" s="139"/>
      <c r="H34" s="174"/>
      <c r="I34" s="208"/>
    </row>
    <row r="35" spans="1:9">
      <c r="A35" s="138"/>
      <c r="B35" s="139"/>
      <c r="C35" s="165"/>
      <c r="D35" s="165"/>
      <c r="E35" s="139"/>
      <c r="F35" s="139"/>
      <c r="G35" s="139"/>
      <c r="H35" s="174"/>
      <c r="I35" s="208"/>
    </row>
    <row r="36" spans="1:9">
      <c r="A36" s="138"/>
      <c r="B36" s="139"/>
      <c r="C36" s="165"/>
      <c r="D36" s="165"/>
      <c r="E36" s="139"/>
      <c r="F36" s="139"/>
      <c r="G36" s="139"/>
      <c r="H36" s="174"/>
      <c r="I36" s="208"/>
    </row>
    <row r="37" spans="1:9">
      <c r="A37" s="138"/>
      <c r="B37" s="139"/>
      <c r="C37" s="165"/>
      <c r="D37" s="165"/>
      <c r="E37" s="139"/>
      <c r="F37" s="139"/>
      <c r="G37" s="139"/>
      <c r="H37" s="174"/>
      <c r="I37" s="208"/>
    </row>
    <row r="38" spans="1:9">
      <c r="A38" s="138"/>
      <c r="B38" s="139"/>
      <c r="C38" s="165"/>
      <c r="D38" s="165"/>
      <c r="E38" s="139"/>
      <c r="F38" s="139"/>
      <c r="G38" s="139"/>
      <c r="H38" s="174"/>
      <c r="I38" s="208"/>
    </row>
    <row r="39" spans="1:9">
      <c r="A39" s="138"/>
      <c r="B39" s="139"/>
      <c r="C39" s="165"/>
      <c r="D39" s="165"/>
      <c r="E39" s="139"/>
      <c r="F39" s="139"/>
      <c r="G39" s="139"/>
      <c r="H39" s="174"/>
      <c r="I39" s="208"/>
    </row>
    <row r="40" spans="1:9">
      <c r="A40" s="138"/>
      <c r="B40" s="139"/>
      <c r="C40" s="165"/>
      <c r="D40" s="165"/>
      <c r="E40" s="139"/>
      <c r="F40" s="139"/>
      <c r="G40" s="139"/>
      <c r="H40" s="174"/>
      <c r="I40" s="208"/>
    </row>
    <row r="41" spans="1:9">
      <c r="A41" s="138"/>
      <c r="B41" s="139"/>
      <c r="C41" s="165"/>
      <c r="D41" s="165"/>
      <c r="E41" s="139"/>
      <c r="F41" s="139"/>
      <c r="G41" s="139"/>
      <c r="H41" s="174"/>
      <c r="I41" s="208"/>
    </row>
    <row r="42" spans="1:9">
      <c r="A42" s="138"/>
      <c r="B42" s="139"/>
      <c r="C42" s="165"/>
      <c r="D42" s="165"/>
      <c r="E42" s="139"/>
      <c r="F42" s="139"/>
      <c r="G42" s="139"/>
      <c r="H42" s="174"/>
      <c r="I42" s="208"/>
    </row>
    <row r="43" spans="1:9">
      <c r="A43" s="138"/>
      <c r="B43" s="139"/>
      <c r="C43" s="165"/>
      <c r="D43" s="165"/>
      <c r="E43" s="139"/>
      <c r="F43" s="139"/>
      <c r="G43" s="139"/>
      <c r="H43" s="174"/>
      <c r="I43" s="208"/>
    </row>
    <row r="44" spans="1:9">
      <c r="A44" s="138"/>
      <c r="B44" s="139"/>
      <c r="C44" s="165"/>
      <c r="D44" s="165"/>
      <c r="E44" s="139"/>
      <c r="F44" s="139"/>
      <c r="G44" s="139"/>
      <c r="H44" s="174"/>
      <c r="I44" s="208"/>
    </row>
    <row r="45" spans="1:9">
      <c r="A45" s="138"/>
      <c r="B45" s="139"/>
      <c r="C45" s="165"/>
      <c r="D45" s="165"/>
      <c r="E45" s="139"/>
      <c r="F45" s="139"/>
      <c r="G45" s="139"/>
      <c r="H45" s="174"/>
      <c r="I45" s="208"/>
    </row>
    <row r="46" spans="1:9">
      <c r="A46" s="138"/>
      <c r="B46" s="139"/>
      <c r="C46" s="165"/>
      <c r="D46" s="165"/>
      <c r="E46" s="139"/>
      <c r="F46" s="139"/>
      <c r="G46" s="139"/>
      <c r="H46" s="174"/>
      <c r="I46" s="208"/>
    </row>
    <row r="47" spans="1:9">
      <c r="A47" s="138"/>
      <c r="B47" s="139"/>
      <c r="C47" s="165"/>
      <c r="D47" s="165"/>
      <c r="E47" s="139"/>
      <c r="F47" s="139"/>
      <c r="G47" s="139"/>
      <c r="H47" s="174"/>
      <c r="I47" s="208"/>
    </row>
    <row r="48" spans="1:9">
      <c r="A48" s="138"/>
      <c r="B48" s="139"/>
      <c r="C48" s="165"/>
      <c r="D48" s="165"/>
      <c r="E48" s="139"/>
      <c r="F48" s="139"/>
      <c r="G48" s="139"/>
      <c r="H48" s="174"/>
      <c r="I48" s="208"/>
    </row>
    <row r="49" spans="1:9">
      <c r="A49" s="138"/>
      <c r="B49" s="139"/>
      <c r="C49" s="165"/>
      <c r="D49" s="165"/>
      <c r="E49" s="139"/>
      <c r="F49" s="139"/>
      <c r="G49" s="139"/>
      <c r="H49" s="174"/>
      <c r="I49" s="208"/>
    </row>
    <row r="50" spans="1:9">
      <c r="A50" s="138"/>
      <c r="B50" s="139"/>
      <c r="C50" s="165"/>
      <c r="D50" s="165"/>
      <c r="E50" s="139"/>
      <c r="F50" s="139"/>
      <c r="G50" s="139"/>
      <c r="H50" s="174"/>
      <c r="I50" s="208"/>
    </row>
    <row r="51" spans="1:9">
      <c r="A51" s="138"/>
      <c r="B51" s="139"/>
      <c r="C51" s="165"/>
      <c r="D51" s="165"/>
      <c r="E51" s="139"/>
      <c r="F51" s="139"/>
      <c r="G51" s="139"/>
      <c r="H51" s="174"/>
      <c r="I51" s="208"/>
    </row>
    <row r="52" spans="1:9">
      <c r="A52" s="138"/>
      <c r="B52" s="139"/>
      <c r="C52" s="165"/>
      <c r="D52" s="165"/>
      <c r="E52" s="139"/>
      <c r="F52" s="139"/>
      <c r="G52" s="139"/>
      <c r="H52" s="174"/>
      <c r="I52" s="208"/>
    </row>
    <row r="53" spans="1:9">
      <c r="A53" s="138"/>
      <c r="B53" s="139"/>
      <c r="C53" s="165"/>
      <c r="D53" s="165"/>
      <c r="E53" s="139"/>
      <c r="F53" s="139"/>
      <c r="G53" s="139"/>
      <c r="H53" s="174"/>
      <c r="I53" s="208"/>
    </row>
    <row r="54" spans="1:9">
      <c r="A54" s="138"/>
      <c r="B54" s="139"/>
      <c r="C54" s="165"/>
      <c r="D54" s="165"/>
      <c r="E54" s="139"/>
      <c r="F54" s="139"/>
      <c r="G54" s="139"/>
      <c r="H54" s="174"/>
      <c r="I54" s="208"/>
    </row>
    <row r="55" spans="1:9">
      <c r="A55" s="138"/>
      <c r="B55" s="139"/>
      <c r="C55" s="165"/>
      <c r="D55" s="165"/>
      <c r="E55" s="139"/>
      <c r="F55" s="139"/>
      <c r="G55" s="139"/>
      <c r="H55" s="174"/>
      <c r="I55" s="208"/>
    </row>
    <row r="56" spans="1:9">
      <c r="A56" s="138"/>
      <c r="B56" s="139"/>
      <c r="C56" s="165"/>
      <c r="D56" s="165"/>
      <c r="E56" s="139"/>
      <c r="F56" s="139"/>
      <c r="G56" s="139"/>
      <c r="H56" s="174"/>
      <c r="I56" s="208"/>
    </row>
    <row r="57" spans="1:9">
      <c r="A57" s="138"/>
      <c r="B57" s="139"/>
      <c r="C57" s="165"/>
      <c r="D57" s="165"/>
      <c r="E57" s="139"/>
      <c r="F57" s="139"/>
      <c r="G57" s="139"/>
      <c r="H57" s="209"/>
      <c r="I57" s="208"/>
    </row>
    <row r="58" spans="1:9">
      <c r="A58" s="138"/>
      <c r="B58" s="139"/>
      <c r="C58" s="165"/>
      <c r="D58" s="165"/>
      <c r="E58" s="139"/>
      <c r="F58" s="139"/>
      <c r="G58" s="139"/>
      <c r="H58" s="209"/>
      <c r="I58" s="208"/>
    </row>
    <row r="59" spans="1:9">
      <c r="A59" s="138"/>
      <c r="B59" s="139"/>
      <c r="C59" s="165"/>
      <c r="D59" s="165"/>
      <c r="E59" s="139"/>
      <c r="F59" s="139"/>
      <c r="G59" s="139"/>
      <c r="H59" s="209"/>
      <c r="I59" s="208"/>
    </row>
    <row r="60" spans="1:9">
      <c r="A60" s="138"/>
      <c r="B60" s="139"/>
      <c r="C60" s="165"/>
      <c r="D60" s="165"/>
      <c r="E60" s="139"/>
      <c r="F60" s="139"/>
      <c r="G60" s="139"/>
      <c r="H60" s="209"/>
      <c r="I60" s="208"/>
    </row>
    <row r="61" spans="1:9">
      <c r="A61" s="138"/>
      <c r="B61" s="139"/>
      <c r="C61" s="165"/>
      <c r="D61" s="165"/>
      <c r="E61" s="139"/>
      <c r="F61" s="139"/>
      <c r="G61" s="139"/>
      <c r="H61" s="209"/>
      <c r="I61" s="208"/>
    </row>
    <row r="62" spans="1:9">
      <c r="A62" s="107"/>
      <c r="B62" s="107"/>
      <c r="C62" s="31"/>
      <c r="D62" s="31"/>
      <c r="E62" s="31"/>
      <c r="F62" s="31"/>
      <c r="G62" s="31"/>
      <c r="H62" s="31"/>
      <c r="I62" s="99">
        <f>SUM(I12:I61)</f>
        <v>0</v>
      </c>
    </row>
    <row r="64" spans="1:9">
      <c r="H64" s="1"/>
    </row>
    <row r="66" spans="4:9">
      <c r="D66" s="73"/>
      <c r="E66" s="73"/>
      <c r="F66" s="73"/>
      <c r="G66" s="73"/>
      <c r="H66" s="72"/>
      <c r="I66" s="72"/>
    </row>
  </sheetData>
  <sheetProtection password="CF7A" sheet="1"/>
  <mergeCells count="7">
    <mergeCell ref="A9:I9"/>
    <mergeCell ref="A2:I2"/>
    <mergeCell ref="A5:I5"/>
    <mergeCell ref="B6:D6"/>
    <mergeCell ref="B7:D7"/>
    <mergeCell ref="B8:D8"/>
    <mergeCell ref="A4:I4"/>
  </mergeCells>
  <phoneticPr fontId="21" type="noConversion"/>
  <pageMargins left="0.511811023622047" right="0.31496062992126" top="0.16" bottom="0" header="0" footer="0"/>
  <pageSetup paperSize="9" orientation="landscape" horizontalDpi="200" verticalDpi="200" r:id="rId1"/>
</worksheet>
</file>

<file path=xl/worksheets/sheet17.xml><?xml version="1.0" encoding="utf-8"?>
<worksheet xmlns="http://schemas.openxmlformats.org/spreadsheetml/2006/main" xmlns:r="http://schemas.openxmlformats.org/officeDocument/2006/relationships">
  <dimension ref="A2:I66"/>
  <sheetViews>
    <sheetView zoomScaleNormal="130" workbookViewId="0">
      <selection activeCell="A12" sqref="A12:I61"/>
    </sheetView>
  </sheetViews>
  <sheetFormatPr defaultColWidth="8.85546875" defaultRowHeight="15"/>
  <cols>
    <col min="1" max="1" width="25" style="2" customWidth="1"/>
    <col min="2" max="2" width="10.5703125" style="2" customWidth="1"/>
    <col min="3" max="3" width="28.42578125" style="7" customWidth="1"/>
    <col min="4" max="4" width="18.5703125" style="7" customWidth="1"/>
    <col min="5" max="5" width="15.28515625" style="7" customWidth="1"/>
    <col min="6" max="7" width="7.140625" style="7" customWidth="1"/>
    <col min="8" max="8" width="12.140625" style="1" customWidth="1"/>
    <col min="9" max="9" width="12.42578125" style="1" customWidth="1"/>
  </cols>
  <sheetData>
    <row r="2" spans="1:9" ht="15.75">
      <c r="A2" s="709" t="s">
        <v>271</v>
      </c>
      <c r="B2" s="710"/>
      <c r="C2" s="710"/>
      <c r="D2" s="710"/>
      <c r="E2" s="710"/>
      <c r="F2" s="710"/>
      <c r="G2" s="710"/>
      <c r="H2" s="710"/>
      <c r="I2" s="711"/>
    </row>
    <row r="3" spans="1:9" ht="15.75">
      <c r="A3" s="12"/>
      <c r="B3" s="12"/>
      <c r="C3" s="12"/>
      <c r="D3" s="12"/>
      <c r="E3" s="12"/>
      <c r="F3" s="12"/>
      <c r="G3" s="12"/>
      <c r="H3" s="12"/>
      <c r="I3" s="12"/>
    </row>
    <row r="4" spans="1:9" ht="15.75" customHeight="1">
      <c r="A4" s="716" t="s">
        <v>192</v>
      </c>
      <c r="B4" s="716"/>
      <c r="C4" s="716"/>
      <c r="D4" s="716"/>
      <c r="E4" s="716"/>
      <c r="F4" s="716"/>
      <c r="G4" s="716"/>
      <c r="H4" s="716"/>
      <c r="I4" s="716"/>
    </row>
    <row r="5" spans="1:9">
      <c r="A5" s="716" t="s">
        <v>272</v>
      </c>
      <c r="B5" s="716"/>
      <c r="C5" s="716"/>
      <c r="D5" s="716"/>
      <c r="E5" s="716"/>
      <c r="F5" s="716"/>
      <c r="G5" s="716"/>
      <c r="H5" s="716"/>
      <c r="I5" s="716"/>
    </row>
    <row r="6" spans="1:9">
      <c r="A6" s="68"/>
      <c r="B6" s="712" t="s">
        <v>963</v>
      </c>
      <c r="C6" s="716"/>
      <c r="D6" s="716"/>
      <c r="E6" s="68"/>
      <c r="F6" s="68"/>
      <c r="G6" s="68"/>
      <c r="H6" s="68"/>
      <c r="I6" s="68"/>
    </row>
    <row r="7" spans="1:9">
      <c r="A7" s="68"/>
      <c r="B7" s="716" t="s">
        <v>157</v>
      </c>
      <c r="C7" s="716"/>
      <c r="D7" s="716"/>
      <c r="E7" s="68"/>
      <c r="F7" s="68"/>
      <c r="G7" s="68"/>
      <c r="H7" s="68"/>
      <c r="I7" s="68"/>
    </row>
    <row r="8" spans="1:9">
      <c r="A8" s="68"/>
      <c r="B8" s="716" t="s">
        <v>158</v>
      </c>
      <c r="C8" s="716"/>
      <c r="D8" s="716"/>
      <c r="E8" s="68"/>
      <c r="F8" s="68"/>
      <c r="G8" s="68"/>
      <c r="H8" s="68"/>
      <c r="I8" s="68"/>
    </row>
    <row r="9" spans="1:9">
      <c r="A9" s="716" t="s">
        <v>273</v>
      </c>
      <c r="B9" s="716"/>
      <c r="C9" s="716"/>
      <c r="D9" s="716"/>
      <c r="E9" s="716"/>
      <c r="F9" s="716"/>
      <c r="G9" s="716"/>
      <c r="H9" s="716"/>
      <c r="I9" s="716"/>
    </row>
    <row r="10" spans="1:9">
      <c r="A10" s="5"/>
      <c r="B10" s="5"/>
      <c r="C10" s="6"/>
      <c r="D10" s="6"/>
      <c r="E10" s="6"/>
      <c r="F10" s="6"/>
      <c r="G10" s="6"/>
      <c r="H10" s="6"/>
      <c r="I10" s="5"/>
    </row>
    <row r="11" spans="1:9" ht="38.25">
      <c r="A11" s="78" t="s">
        <v>207</v>
      </c>
      <c r="B11" s="77" t="s">
        <v>960</v>
      </c>
      <c r="C11" s="79" t="s">
        <v>210</v>
      </c>
      <c r="D11" s="79" t="s">
        <v>138</v>
      </c>
      <c r="E11" s="79" t="s">
        <v>211</v>
      </c>
      <c r="F11" s="79" t="s">
        <v>134</v>
      </c>
      <c r="G11" s="79" t="s">
        <v>152</v>
      </c>
      <c r="H11" s="78" t="s">
        <v>131</v>
      </c>
      <c r="I11" s="78" t="s">
        <v>140</v>
      </c>
    </row>
    <row r="12" spans="1:9">
      <c r="A12" s="138"/>
      <c r="B12" s="139"/>
      <c r="C12" s="165"/>
      <c r="D12" s="165"/>
      <c r="E12" s="139"/>
      <c r="F12" s="139"/>
      <c r="G12" s="139"/>
      <c r="H12" s="174"/>
      <c r="I12" s="135"/>
    </row>
    <row r="13" spans="1:9">
      <c r="A13" s="138"/>
      <c r="B13" s="139"/>
      <c r="C13" s="165"/>
      <c r="D13" s="165"/>
      <c r="E13" s="139"/>
      <c r="F13" s="139"/>
      <c r="G13" s="139"/>
      <c r="H13" s="174"/>
      <c r="I13" s="135"/>
    </row>
    <row r="14" spans="1:9">
      <c r="A14" s="138"/>
      <c r="B14" s="139"/>
      <c r="C14" s="165"/>
      <c r="D14" s="165"/>
      <c r="E14" s="139"/>
      <c r="F14" s="139"/>
      <c r="G14" s="139"/>
      <c r="H14" s="174"/>
      <c r="I14" s="135"/>
    </row>
    <row r="15" spans="1:9">
      <c r="A15" s="138"/>
      <c r="B15" s="139"/>
      <c r="C15" s="165"/>
      <c r="D15" s="165"/>
      <c r="E15" s="139"/>
      <c r="F15" s="139"/>
      <c r="G15" s="139"/>
      <c r="H15" s="174"/>
      <c r="I15" s="135"/>
    </row>
    <row r="16" spans="1:9">
      <c r="A16" s="138"/>
      <c r="B16" s="139"/>
      <c r="C16" s="165"/>
      <c r="D16" s="165"/>
      <c r="E16" s="139"/>
      <c r="F16" s="139"/>
      <c r="G16" s="139"/>
      <c r="H16" s="174"/>
      <c r="I16" s="135"/>
    </row>
    <row r="17" spans="1:9">
      <c r="A17" s="138"/>
      <c r="B17" s="139"/>
      <c r="C17" s="165"/>
      <c r="D17" s="165"/>
      <c r="E17" s="139"/>
      <c r="F17" s="139"/>
      <c r="G17" s="139"/>
      <c r="H17" s="174"/>
      <c r="I17" s="135"/>
    </row>
    <row r="18" spans="1:9">
      <c r="A18" s="138"/>
      <c r="B18" s="139"/>
      <c r="C18" s="165"/>
      <c r="D18" s="165"/>
      <c r="E18" s="139"/>
      <c r="F18" s="139"/>
      <c r="G18" s="139"/>
      <c r="H18" s="174"/>
      <c r="I18" s="135"/>
    </row>
    <row r="19" spans="1:9">
      <c r="A19" s="138"/>
      <c r="B19" s="139"/>
      <c r="C19" s="165"/>
      <c r="D19" s="165"/>
      <c r="E19" s="139"/>
      <c r="F19" s="139"/>
      <c r="G19" s="139"/>
      <c r="H19" s="174"/>
      <c r="I19" s="135"/>
    </row>
    <row r="20" spans="1:9">
      <c r="A20" s="138"/>
      <c r="B20" s="139"/>
      <c r="C20" s="165"/>
      <c r="D20" s="165"/>
      <c r="E20" s="139"/>
      <c r="F20" s="139"/>
      <c r="G20" s="139"/>
      <c r="H20" s="174"/>
      <c r="I20" s="135"/>
    </row>
    <row r="21" spans="1:9">
      <c r="A21" s="138"/>
      <c r="B21" s="139"/>
      <c r="C21" s="165"/>
      <c r="D21" s="165"/>
      <c r="E21" s="139"/>
      <c r="F21" s="139"/>
      <c r="G21" s="139"/>
      <c r="H21" s="174"/>
      <c r="I21" s="135"/>
    </row>
    <row r="22" spans="1:9">
      <c r="A22" s="138"/>
      <c r="B22" s="139"/>
      <c r="C22" s="165"/>
      <c r="D22" s="165"/>
      <c r="E22" s="139"/>
      <c r="F22" s="139"/>
      <c r="G22" s="139"/>
      <c r="H22" s="174"/>
      <c r="I22" s="135"/>
    </row>
    <row r="23" spans="1:9">
      <c r="A23" s="138"/>
      <c r="B23" s="139"/>
      <c r="C23" s="165"/>
      <c r="D23" s="165"/>
      <c r="E23" s="139"/>
      <c r="F23" s="139"/>
      <c r="G23" s="139"/>
      <c r="H23" s="174"/>
      <c r="I23" s="135"/>
    </row>
    <row r="24" spans="1:9">
      <c r="A24" s="138"/>
      <c r="B24" s="139"/>
      <c r="C24" s="165"/>
      <c r="D24" s="165"/>
      <c r="E24" s="139"/>
      <c r="F24" s="139"/>
      <c r="G24" s="139"/>
      <c r="H24" s="174"/>
      <c r="I24" s="135"/>
    </row>
    <row r="25" spans="1:9">
      <c r="A25" s="138"/>
      <c r="B25" s="139"/>
      <c r="C25" s="165"/>
      <c r="D25" s="165"/>
      <c r="E25" s="139"/>
      <c r="F25" s="139"/>
      <c r="G25" s="139"/>
      <c r="H25" s="174"/>
      <c r="I25" s="135"/>
    </row>
    <row r="26" spans="1:9">
      <c r="A26" s="138"/>
      <c r="B26" s="139"/>
      <c r="C26" s="165"/>
      <c r="D26" s="165"/>
      <c r="E26" s="139"/>
      <c r="F26" s="139"/>
      <c r="G26" s="139"/>
      <c r="H26" s="174"/>
      <c r="I26" s="135"/>
    </row>
    <row r="27" spans="1:9">
      <c r="A27" s="138"/>
      <c r="B27" s="139"/>
      <c r="C27" s="165"/>
      <c r="D27" s="165"/>
      <c r="E27" s="139"/>
      <c r="F27" s="139"/>
      <c r="G27" s="139"/>
      <c r="H27" s="174"/>
      <c r="I27" s="135"/>
    </row>
    <row r="28" spans="1:9">
      <c r="A28" s="138"/>
      <c r="B28" s="139"/>
      <c r="C28" s="165"/>
      <c r="D28" s="165"/>
      <c r="E28" s="139"/>
      <c r="F28" s="139"/>
      <c r="G28" s="139"/>
      <c r="H28" s="174"/>
      <c r="I28" s="135"/>
    </row>
    <row r="29" spans="1:9">
      <c r="A29" s="138"/>
      <c r="B29" s="139"/>
      <c r="C29" s="165"/>
      <c r="D29" s="165"/>
      <c r="E29" s="139"/>
      <c r="F29" s="139"/>
      <c r="G29" s="139"/>
      <c r="H29" s="174"/>
      <c r="I29" s="135"/>
    </row>
    <row r="30" spans="1:9">
      <c r="A30" s="138"/>
      <c r="B30" s="139"/>
      <c r="C30" s="165"/>
      <c r="D30" s="165"/>
      <c r="E30" s="139"/>
      <c r="F30" s="139"/>
      <c r="G30" s="139"/>
      <c r="H30" s="174"/>
      <c r="I30" s="135"/>
    </row>
    <row r="31" spans="1:9">
      <c r="A31" s="138"/>
      <c r="B31" s="139"/>
      <c r="C31" s="165"/>
      <c r="D31" s="165"/>
      <c r="E31" s="139"/>
      <c r="F31" s="139"/>
      <c r="G31" s="139"/>
      <c r="H31" s="174"/>
      <c r="I31" s="135"/>
    </row>
    <row r="32" spans="1:9">
      <c r="A32" s="138"/>
      <c r="B32" s="139"/>
      <c r="C32" s="165"/>
      <c r="D32" s="165"/>
      <c r="E32" s="139"/>
      <c r="F32" s="139"/>
      <c r="G32" s="139"/>
      <c r="H32" s="174"/>
      <c r="I32" s="135"/>
    </row>
    <row r="33" spans="1:9">
      <c r="A33" s="138"/>
      <c r="B33" s="139"/>
      <c r="C33" s="165"/>
      <c r="D33" s="165"/>
      <c r="E33" s="139"/>
      <c r="F33" s="139"/>
      <c r="G33" s="139"/>
      <c r="H33" s="174"/>
      <c r="I33" s="135"/>
    </row>
    <row r="34" spans="1:9">
      <c r="A34" s="138"/>
      <c r="B34" s="139"/>
      <c r="C34" s="165"/>
      <c r="D34" s="165"/>
      <c r="E34" s="139"/>
      <c r="F34" s="139"/>
      <c r="G34" s="139"/>
      <c r="H34" s="174"/>
      <c r="I34" s="135"/>
    </row>
    <row r="35" spans="1:9">
      <c r="A35" s="138"/>
      <c r="B35" s="139"/>
      <c r="C35" s="165"/>
      <c r="D35" s="165"/>
      <c r="E35" s="139"/>
      <c r="F35" s="139"/>
      <c r="G35" s="139"/>
      <c r="H35" s="174"/>
      <c r="I35" s="135"/>
    </row>
    <row r="36" spans="1:9">
      <c r="A36" s="138"/>
      <c r="B36" s="139"/>
      <c r="C36" s="165"/>
      <c r="D36" s="165"/>
      <c r="E36" s="139"/>
      <c r="F36" s="139"/>
      <c r="G36" s="139"/>
      <c r="H36" s="174"/>
      <c r="I36" s="135"/>
    </row>
    <row r="37" spans="1:9">
      <c r="A37" s="138"/>
      <c r="B37" s="139"/>
      <c r="C37" s="165"/>
      <c r="D37" s="165"/>
      <c r="E37" s="139"/>
      <c r="F37" s="139"/>
      <c r="G37" s="139"/>
      <c r="H37" s="174"/>
      <c r="I37" s="135"/>
    </row>
    <row r="38" spans="1:9">
      <c r="A38" s="138"/>
      <c r="B38" s="139"/>
      <c r="C38" s="165"/>
      <c r="D38" s="165"/>
      <c r="E38" s="139"/>
      <c r="F38" s="139"/>
      <c r="G38" s="139"/>
      <c r="H38" s="174"/>
      <c r="I38" s="135"/>
    </row>
    <row r="39" spans="1:9">
      <c r="A39" s="138"/>
      <c r="B39" s="139"/>
      <c r="C39" s="165"/>
      <c r="D39" s="165"/>
      <c r="E39" s="139"/>
      <c r="F39" s="139"/>
      <c r="G39" s="139"/>
      <c r="H39" s="174"/>
      <c r="I39" s="135"/>
    </row>
    <row r="40" spans="1:9">
      <c r="A40" s="138"/>
      <c r="B40" s="139"/>
      <c r="C40" s="165"/>
      <c r="D40" s="165"/>
      <c r="E40" s="139"/>
      <c r="F40" s="139"/>
      <c r="G40" s="139"/>
      <c r="H40" s="174"/>
      <c r="I40" s="135"/>
    </row>
    <row r="41" spans="1:9">
      <c r="A41" s="138"/>
      <c r="B41" s="139"/>
      <c r="C41" s="165"/>
      <c r="D41" s="165"/>
      <c r="E41" s="139"/>
      <c r="F41" s="139"/>
      <c r="G41" s="139"/>
      <c r="H41" s="174"/>
      <c r="I41" s="135"/>
    </row>
    <row r="42" spans="1:9">
      <c r="A42" s="138"/>
      <c r="B42" s="139"/>
      <c r="C42" s="165"/>
      <c r="D42" s="165"/>
      <c r="E42" s="139"/>
      <c r="F42" s="139"/>
      <c r="G42" s="139"/>
      <c r="H42" s="174"/>
      <c r="I42" s="135"/>
    </row>
    <row r="43" spans="1:9">
      <c r="A43" s="138"/>
      <c r="B43" s="139"/>
      <c r="C43" s="165"/>
      <c r="D43" s="165"/>
      <c r="E43" s="139"/>
      <c r="F43" s="139"/>
      <c r="G43" s="139"/>
      <c r="H43" s="174"/>
      <c r="I43" s="135"/>
    </row>
    <row r="44" spans="1:9">
      <c r="A44" s="138"/>
      <c r="B44" s="139"/>
      <c r="C44" s="165"/>
      <c r="D44" s="165"/>
      <c r="E44" s="139"/>
      <c r="F44" s="139"/>
      <c r="G44" s="139"/>
      <c r="H44" s="174"/>
      <c r="I44" s="135"/>
    </row>
    <row r="45" spans="1:9">
      <c r="A45" s="138"/>
      <c r="B45" s="139"/>
      <c r="C45" s="165"/>
      <c r="D45" s="165"/>
      <c r="E45" s="139"/>
      <c r="F45" s="139"/>
      <c r="G45" s="139"/>
      <c r="H45" s="174"/>
      <c r="I45" s="135"/>
    </row>
    <row r="46" spans="1:9">
      <c r="A46" s="138"/>
      <c r="B46" s="139"/>
      <c r="C46" s="165"/>
      <c r="D46" s="165"/>
      <c r="E46" s="139"/>
      <c r="F46" s="139"/>
      <c r="G46" s="139"/>
      <c r="H46" s="174"/>
      <c r="I46" s="135"/>
    </row>
    <row r="47" spans="1:9">
      <c r="A47" s="138"/>
      <c r="B47" s="139"/>
      <c r="C47" s="165"/>
      <c r="D47" s="165"/>
      <c r="E47" s="139"/>
      <c r="F47" s="139"/>
      <c r="G47" s="139"/>
      <c r="H47" s="174"/>
      <c r="I47" s="135"/>
    </row>
    <row r="48" spans="1:9">
      <c r="A48" s="138"/>
      <c r="B48" s="139"/>
      <c r="C48" s="165"/>
      <c r="D48" s="165"/>
      <c r="E48" s="139"/>
      <c r="F48" s="139"/>
      <c r="G48" s="139"/>
      <c r="H48" s="174"/>
      <c r="I48" s="135"/>
    </row>
    <row r="49" spans="1:9">
      <c r="A49" s="138"/>
      <c r="B49" s="139"/>
      <c r="C49" s="165"/>
      <c r="D49" s="165"/>
      <c r="E49" s="139"/>
      <c r="F49" s="139"/>
      <c r="G49" s="139"/>
      <c r="H49" s="174"/>
      <c r="I49" s="135"/>
    </row>
    <row r="50" spans="1:9">
      <c r="A50" s="138"/>
      <c r="B50" s="139"/>
      <c r="C50" s="165"/>
      <c r="D50" s="165"/>
      <c r="E50" s="139"/>
      <c r="F50" s="139"/>
      <c r="G50" s="139"/>
      <c r="H50" s="174"/>
      <c r="I50" s="135"/>
    </row>
    <row r="51" spans="1:9">
      <c r="A51" s="138"/>
      <c r="B51" s="139"/>
      <c r="C51" s="165"/>
      <c r="D51" s="165"/>
      <c r="E51" s="139"/>
      <c r="F51" s="139"/>
      <c r="G51" s="139"/>
      <c r="H51" s="174"/>
      <c r="I51" s="135"/>
    </row>
    <row r="52" spans="1:9">
      <c r="A52" s="138"/>
      <c r="B52" s="139"/>
      <c r="C52" s="165"/>
      <c r="D52" s="165"/>
      <c r="E52" s="139"/>
      <c r="F52" s="139"/>
      <c r="G52" s="139"/>
      <c r="H52" s="174"/>
      <c r="I52" s="135"/>
    </row>
    <row r="53" spans="1:9">
      <c r="A53" s="138"/>
      <c r="B53" s="139"/>
      <c r="C53" s="165"/>
      <c r="D53" s="165"/>
      <c r="E53" s="139"/>
      <c r="F53" s="139"/>
      <c r="G53" s="139"/>
      <c r="H53" s="174"/>
      <c r="I53" s="135"/>
    </row>
    <row r="54" spans="1:9">
      <c r="A54" s="138"/>
      <c r="B54" s="139"/>
      <c r="C54" s="165"/>
      <c r="D54" s="165"/>
      <c r="E54" s="139"/>
      <c r="F54" s="139"/>
      <c r="G54" s="139"/>
      <c r="H54" s="174"/>
      <c r="I54" s="135"/>
    </row>
    <row r="55" spans="1:9">
      <c r="A55" s="138"/>
      <c r="B55" s="139"/>
      <c r="C55" s="165"/>
      <c r="D55" s="165"/>
      <c r="E55" s="139"/>
      <c r="F55" s="139"/>
      <c r="G55" s="139"/>
      <c r="H55" s="174"/>
      <c r="I55" s="135"/>
    </row>
    <row r="56" spans="1:9">
      <c r="A56" s="138"/>
      <c r="B56" s="139"/>
      <c r="C56" s="165"/>
      <c r="D56" s="165"/>
      <c r="E56" s="139"/>
      <c r="F56" s="139"/>
      <c r="G56" s="139"/>
      <c r="H56" s="174"/>
      <c r="I56" s="135"/>
    </row>
    <row r="57" spans="1:9">
      <c r="A57" s="138"/>
      <c r="B57" s="139"/>
      <c r="C57" s="165"/>
      <c r="D57" s="165"/>
      <c r="E57" s="139"/>
      <c r="F57" s="139"/>
      <c r="G57" s="139"/>
      <c r="H57" s="174"/>
      <c r="I57" s="135"/>
    </row>
    <row r="58" spans="1:9">
      <c r="A58" s="138"/>
      <c r="B58" s="139"/>
      <c r="C58" s="165"/>
      <c r="D58" s="165"/>
      <c r="E58" s="139"/>
      <c r="F58" s="139"/>
      <c r="G58" s="139"/>
      <c r="H58" s="174"/>
      <c r="I58" s="135"/>
    </row>
    <row r="59" spans="1:9">
      <c r="A59" s="138"/>
      <c r="B59" s="139"/>
      <c r="C59" s="165"/>
      <c r="D59" s="165"/>
      <c r="E59" s="139"/>
      <c r="F59" s="139"/>
      <c r="G59" s="139"/>
      <c r="H59" s="174"/>
      <c r="I59" s="135"/>
    </row>
    <row r="60" spans="1:9">
      <c r="A60" s="138"/>
      <c r="B60" s="139"/>
      <c r="C60" s="165"/>
      <c r="D60" s="165"/>
      <c r="E60" s="139"/>
      <c r="F60" s="139"/>
      <c r="G60" s="139"/>
      <c r="H60" s="174"/>
      <c r="I60" s="135"/>
    </row>
    <row r="61" spans="1:9">
      <c r="A61" s="138"/>
      <c r="B61" s="139"/>
      <c r="C61" s="165"/>
      <c r="D61" s="165"/>
      <c r="E61" s="139"/>
      <c r="F61" s="139"/>
      <c r="G61" s="139"/>
      <c r="H61" s="174"/>
      <c r="I61" s="135"/>
    </row>
    <row r="62" spans="1:9">
      <c r="A62" s="100" t="s">
        <v>126</v>
      </c>
      <c r="B62" s="100"/>
      <c r="C62" s="102"/>
      <c r="D62" s="102"/>
      <c r="E62" s="102"/>
      <c r="F62" s="102"/>
      <c r="G62" s="102"/>
      <c r="H62" s="102"/>
      <c r="I62" s="105">
        <f>SUM(I12:I61)</f>
        <v>0</v>
      </c>
    </row>
    <row r="63" spans="1:9">
      <c r="A63" s="28"/>
      <c r="B63" s="28"/>
      <c r="C63" s="25"/>
      <c r="D63" s="25"/>
      <c r="E63" s="25"/>
      <c r="F63" s="25"/>
      <c r="G63" s="25"/>
      <c r="H63" s="25"/>
      <c r="I63" s="26"/>
    </row>
    <row r="64" spans="1:9">
      <c r="A64" s="740"/>
      <c r="B64" s="740"/>
      <c r="C64" s="740"/>
      <c r="D64" s="740"/>
      <c r="E64" s="740"/>
      <c r="F64" s="740"/>
      <c r="G64" s="740"/>
      <c r="H64" s="740"/>
      <c r="I64" s="740"/>
    </row>
    <row r="65" spans="1:9">
      <c r="A65" s="28"/>
      <c r="B65" s="28"/>
      <c r="C65" s="25"/>
      <c r="D65" s="25"/>
      <c r="E65" s="25"/>
      <c r="F65" s="25"/>
      <c r="G65" s="25"/>
      <c r="H65" s="26"/>
      <c r="I65" s="26"/>
    </row>
    <row r="66" spans="1:9">
      <c r="A66" s="28"/>
      <c r="B66" s="28"/>
      <c r="C66" s="25"/>
      <c r="D66" s="25"/>
      <c r="E66" s="25"/>
      <c r="F66" s="25"/>
      <c r="G66" s="25"/>
      <c r="H66" s="26"/>
      <c r="I66" s="26"/>
    </row>
  </sheetData>
  <sheetProtection password="CF7A" sheet="1"/>
  <mergeCells count="8">
    <mergeCell ref="A9:I9"/>
    <mergeCell ref="A2:I2"/>
    <mergeCell ref="A64:I64"/>
    <mergeCell ref="A5:I5"/>
    <mergeCell ref="B6:D6"/>
    <mergeCell ref="B7:D7"/>
    <mergeCell ref="B8:D8"/>
    <mergeCell ref="A4:I4"/>
  </mergeCells>
  <phoneticPr fontId="21" type="noConversion"/>
  <pageMargins left="0.511811023622047" right="0.31496062992126" top="0.16" bottom="0" header="0" footer="0"/>
  <pageSetup paperSize="9" orientation="landscape" horizontalDpi="200" verticalDpi="200" r:id="rId1"/>
</worksheet>
</file>

<file path=xl/worksheets/sheet18.xml><?xml version="1.0" encoding="utf-8"?>
<worksheet xmlns="http://schemas.openxmlformats.org/spreadsheetml/2006/main" xmlns:r="http://schemas.openxmlformats.org/officeDocument/2006/relationships">
  <dimension ref="A2:I59"/>
  <sheetViews>
    <sheetView topLeftCell="A22" zoomScaleNormal="130" workbookViewId="0">
      <selection activeCell="A19" sqref="A19:I24"/>
    </sheetView>
  </sheetViews>
  <sheetFormatPr defaultColWidth="8.85546875" defaultRowHeight="15"/>
  <cols>
    <col min="1" max="1" width="21.28515625" style="2" customWidth="1"/>
    <col min="2" max="2" width="9.140625" style="2" customWidth="1"/>
    <col min="3" max="3" width="21.7109375" style="2" customWidth="1"/>
    <col min="4" max="4" width="15.85546875" style="7" customWidth="1"/>
    <col min="5" max="5" width="18.28515625" style="7" customWidth="1"/>
    <col min="6" max="6" width="9" style="7" customWidth="1"/>
    <col min="7" max="7" width="19.28515625" style="7" customWidth="1"/>
    <col min="8" max="8" width="7.42578125" style="1" customWidth="1"/>
    <col min="9" max="9" width="14.42578125" style="1" customWidth="1"/>
  </cols>
  <sheetData>
    <row r="2" spans="1:9" ht="15" customHeight="1">
      <c r="A2" s="713" t="s">
        <v>948</v>
      </c>
      <c r="B2" s="713"/>
      <c r="C2" s="713"/>
      <c r="D2" s="713"/>
      <c r="E2" s="713"/>
      <c r="F2" s="713"/>
      <c r="G2" s="713"/>
      <c r="H2" s="713"/>
      <c r="I2" s="713"/>
    </row>
    <row r="3" spans="1:9" ht="15" customHeight="1">
      <c r="A3" s="11"/>
      <c r="B3" s="11"/>
      <c r="C3" s="11"/>
      <c r="D3" s="11"/>
      <c r="E3" s="11"/>
      <c r="F3" s="11"/>
      <c r="G3" s="11"/>
      <c r="H3" s="11"/>
    </row>
    <row r="4" spans="1:9" ht="15" customHeight="1">
      <c r="A4" s="716" t="s">
        <v>274</v>
      </c>
      <c r="B4" s="716"/>
      <c r="C4" s="716"/>
      <c r="D4" s="716"/>
      <c r="E4" s="716"/>
      <c r="F4" s="716"/>
      <c r="G4" s="716"/>
      <c r="H4" s="716"/>
      <c r="I4" s="716"/>
    </row>
    <row r="5" spans="1:9">
      <c r="A5" s="716" t="s">
        <v>307</v>
      </c>
      <c r="B5" s="716"/>
      <c r="C5" s="716"/>
      <c r="D5" s="716"/>
      <c r="E5" s="716"/>
      <c r="F5" s="716"/>
      <c r="G5" s="716"/>
      <c r="H5" s="716"/>
      <c r="I5" s="716"/>
    </row>
    <row r="6" spans="1:9" ht="15" customHeight="1">
      <c r="A6" s="5"/>
      <c r="B6" s="5"/>
      <c r="C6" s="5"/>
      <c r="D6" s="6"/>
      <c r="E6" s="6"/>
      <c r="F6" s="6"/>
      <c r="G6" s="6"/>
      <c r="H6" s="5"/>
    </row>
    <row r="7" spans="1:9" ht="70.5" customHeight="1">
      <c r="A7" s="78" t="s">
        <v>207</v>
      </c>
      <c r="B7" s="77" t="s">
        <v>960</v>
      </c>
      <c r="C7" s="79" t="s">
        <v>212</v>
      </c>
      <c r="D7" s="79" t="s">
        <v>135</v>
      </c>
      <c r="E7" s="79" t="s">
        <v>308</v>
      </c>
      <c r="F7" s="79" t="s">
        <v>213</v>
      </c>
      <c r="G7" s="79" t="s">
        <v>214</v>
      </c>
      <c r="H7" s="78" t="s">
        <v>131</v>
      </c>
      <c r="I7" s="78" t="s">
        <v>306</v>
      </c>
    </row>
    <row r="8" spans="1:9" ht="51">
      <c r="A8" s="138" t="s">
        <v>74</v>
      </c>
      <c r="B8" s="139" t="s">
        <v>350</v>
      </c>
      <c r="C8" s="138" t="s">
        <v>707</v>
      </c>
      <c r="D8" s="139" t="s">
        <v>708</v>
      </c>
      <c r="E8" s="139" t="s">
        <v>709</v>
      </c>
      <c r="F8" s="139">
        <v>20</v>
      </c>
      <c r="G8" s="139" t="s">
        <v>710</v>
      </c>
      <c r="H8" s="194">
        <v>200</v>
      </c>
      <c r="I8" s="194">
        <v>6.67</v>
      </c>
    </row>
    <row r="9" spans="1:9" ht="127.5">
      <c r="A9" s="138" t="s">
        <v>1107</v>
      </c>
      <c r="B9" s="139" t="s">
        <v>582</v>
      </c>
      <c r="C9" s="138" t="s">
        <v>1665</v>
      </c>
      <c r="D9" s="342" t="s">
        <v>1666</v>
      </c>
      <c r="E9" s="165" t="s">
        <v>1667</v>
      </c>
      <c r="F9" s="139">
        <v>1</v>
      </c>
      <c r="G9" s="139" t="s">
        <v>1668</v>
      </c>
      <c r="H9" s="194" t="s">
        <v>1669</v>
      </c>
      <c r="I9" s="194">
        <v>400</v>
      </c>
    </row>
    <row r="10" spans="1:9" ht="153">
      <c r="A10" s="138" t="s">
        <v>1107</v>
      </c>
      <c r="B10" s="139" t="s">
        <v>582</v>
      </c>
      <c r="C10" s="138" t="s">
        <v>1670</v>
      </c>
      <c r="D10" s="342" t="s">
        <v>1671</v>
      </c>
      <c r="E10" s="165" t="s">
        <v>1672</v>
      </c>
      <c r="F10" s="139">
        <v>48</v>
      </c>
      <c r="G10" s="139" t="s">
        <v>1673</v>
      </c>
      <c r="H10" s="194" t="s">
        <v>1669</v>
      </c>
      <c r="I10" s="194">
        <v>4.17</v>
      </c>
    </row>
    <row r="11" spans="1:9" ht="51">
      <c r="A11" s="138" t="s">
        <v>1107</v>
      </c>
      <c r="B11" s="139" t="s">
        <v>582</v>
      </c>
      <c r="C11" s="138" t="s">
        <v>1674</v>
      </c>
      <c r="D11" s="342" t="s">
        <v>1675</v>
      </c>
      <c r="E11" s="165" t="s">
        <v>1676</v>
      </c>
      <c r="F11" s="139">
        <v>10</v>
      </c>
      <c r="G11" s="139" t="s">
        <v>1677</v>
      </c>
      <c r="H11" s="194" t="s">
        <v>1669</v>
      </c>
      <c r="I11" s="194">
        <v>20</v>
      </c>
    </row>
    <row r="12" spans="1:9" ht="38.25">
      <c r="A12" s="138" t="s">
        <v>1107</v>
      </c>
      <c r="B12" s="139" t="s">
        <v>582</v>
      </c>
      <c r="C12" s="461" t="s">
        <v>1678</v>
      </c>
      <c r="D12" s="342" t="s">
        <v>1679</v>
      </c>
      <c r="E12" s="165" t="s">
        <v>1680</v>
      </c>
      <c r="F12" s="139">
        <v>74</v>
      </c>
      <c r="G12" s="139" t="s">
        <v>1681</v>
      </c>
      <c r="H12" s="194" t="s">
        <v>1669</v>
      </c>
      <c r="I12" s="135">
        <v>2.7</v>
      </c>
    </row>
    <row r="13" spans="1:9" ht="204">
      <c r="A13" s="138" t="s">
        <v>1682</v>
      </c>
      <c r="B13" s="139" t="s">
        <v>582</v>
      </c>
      <c r="C13" s="138" t="s">
        <v>1176</v>
      </c>
      <c r="D13" s="462" t="s">
        <v>1177</v>
      </c>
      <c r="E13" s="165" t="s">
        <v>1178</v>
      </c>
      <c r="F13" s="139">
        <v>16</v>
      </c>
      <c r="G13" s="139" t="s">
        <v>1179</v>
      </c>
      <c r="H13" s="194" t="s">
        <v>1669</v>
      </c>
      <c r="I13" s="135">
        <v>12.5</v>
      </c>
    </row>
    <row r="14" spans="1:9" ht="25.5">
      <c r="A14" s="138" t="s">
        <v>1180</v>
      </c>
      <c r="B14" s="139" t="s">
        <v>582</v>
      </c>
      <c r="C14" s="138" t="s">
        <v>1181</v>
      </c>
      <c r="D14" s="342" t="s">
        <v>1182</v>
      </c>
      <c r="E14" s="165" t="s">
        <v>1183</v>
      </c>
      <c r="F14" s="139">
        <v>1</v>
      </c>
      <c r="G14" s="139" t="s">
        <v>1184</v>
      </c>
      <c r="H14" s="194" t="s">
        <v>1669</v>
      </c>
      <c r="I14" s="135">
        <v>400</v>
      </c>
    </row>
    <row r="15" spans="1:9" ht="51">
      <c r="A15" s="352" t="s">
        <v>1185</v>
      </c>
      <c r="B15" s="139" t="s">
        <v>582</v>
      </c>
      <c r="C15" s="352" t="s">
        <v>1186</v>
      </c>
      <c r="D15" s="342" t="s">
        <v>1187</v>
      </c>
      <c r="E15" s="165" t="s">
        <v>1188</v>
      </c>
      <c r="F15" s="139">
        <v>2</v>
      </c>
      <c r="G15" s="139" t="s">
        <v>1189</v>
      </c>
      <c r="H15" s="194" t="s">
        <v>1669</v>
      </c>
      <c r="I15" s="135">
        <v>100</v>
      </c>
    </row>
    <row r="16" spans="1:9" ht="38.25">
      <c r="A16" s="463" t="s">
        <v>1458</v>
      </c>
      <c r="B16" s="139" t="s">
        <v>582</v>
      </c>
      <c r="C16" s="463" t="s">
        <v>1190</v>
      </c>
      <c r="D16" s="464" t="s">
        <v>1191</v>
      </c>
      <c r="E16" s="465" t="s">
        <v>1192</v>
      </c>
      <c r="F16" s="139">
        <v>0</v>
      </c>
      <c r="G16" s="139" t="s">
        <v>1193</v>
      </c>
      <c r="H16" s="194" t="s">
        <v>1669</v>
      </c>
      <c r="I16" s="135">
        <f>400</f>
        <v>400</v>
      </c>
    </row>
    <row r="17" spans="1:9" ht="51">
      <c r="A17" s="138" t="s">
        <v>1194</v>
      </c>
      <c r="B17" s="139" t="s">
        <v>582</v>
      </c>
      <c r="C17" s="165" t="s">
        <v>1195</v>
      </c>
      <c r="D17" s="139" t="s">
        <v>1196</v>
      </c>
      <c r="E17" s="165" t="s">
        <v>1188</v>
      </c>
      <c r="F17" s="139">
        <v>2</v>
      </c>
      <c r="G17" s="139" t="s">
        <v>710</v>
      </c>
      <c r="H17" s="194" t="s">
        <v>1669</v>
      </c>
      <c r="I17" s="135">
        <v>100</v>
      </c>
    </row>
    <row r="18" spans="1:9" ht="25.5">
      <c r="A18" s="138" t="s">
        <v>1197</v>
      </c>
      <c r="B18" s="139" t="s">
        <v>582</v>
      </c>
      <c r="C18" s="138" t="s">
        <v>1198</v>
      </c>
      <c r="D18" s="139" t="s">
        <v>1199</v>
      </c>
      <c r="E18" s="165" t="s">
        <v>1200</v>
      </c>
      <c r="F18" s="139">
        <v>3</v>
      </c>
      <c r="G18" s="139" t="s">
        <v>1201</v>
      </c>
      <c r="H18" s="194" t="s">
        <v>1669</v>
      </c>
      <c r="I18" s="135">
        <v>200</v>
      </c>
    </row>
    <row r="19" spans="1:9" ht="25.5">
      <c r="A19" s="200" t="s">
        <v>3444</v>
      </c>
      <c r="B19" s="139" t="s">
        <v>843</v>
      </c>
      <c r="C19" s="200" t="s">
        <v>3445</v>
      </c>
      <c r="D19" s="342" t="s">
        <v>712</v>
      </c>
      <c r="E19" s="201" t="s">
        <v>3446</v>
      </c>
      <c r="F19" s="650">
        <v>1</v>
      </c>
      <c r="G19" s="201" t="s">
        <v>3447</v>
      </c>
      <c r="H19" s="651" t="s">
        <v>1669</v>
      </c>
      <c r="I19" s="652">
        <v>200</v>
      </c>
    </row>
    <row r="20" spans="1:9" ht="25.5">
      <c r="A20" s="138" t="s">
        <v>1907</v>
      </c>
      <c r="B20" s="139" t="s">
        <v>843</v>
      </c>
      <c r="C20" s="138" t="s">
        <v>2079</v>
      </c>
      <c r="D20" s="342" t="s">
        <v>3448</v>
      </c>
      <c r="E20" s="165" t="s">
        <v>3449</v>
      </c>
      <c r="F20" s="139">
        <v>1</v>
      </c>
      <c r="G20" s="139" t="s">
        <v>3450</v>
      </c>
      <c r="H20" s="194" t="s">
        <v>1669</v>
      </c>
      <c r="I20" s="135">
        <v>400</v>
      </c>
    </row>
    <row r="21" spans="1:9" ht="63.75">
      <c r="A21" s="200" t="s">
        <v>3451</v>
      </c>
      <c r="B21" s="139" t="s">
        <v>843</v>
      </c>
      <c r="C21" s="200" t="s">
        <v>3452</v>
      </c>
      <c r="D21" s="342" t="s">
        <v>3453</v>
      </c>
      <c r="E21" s="201" t="s">
        <v>3454</v>
      </c>
      <c r="F21" s="650">
        <v>1</v>
      </c>
      <c r="G21" s="201" t="s">
        <v>3455</v>
      </c>
      <c r="H21" s="651" t="s">
        <v>1669</v>
      </c>
      <c r="I21" s="652">
        <v>400</v>
      </c>
    </row>
    <row r="22" spans="1:9" ht="51">
      <c r="A22" s="138" t="s">
        <v>3456</v>
      </c>
      <c r="B22" s="139" t="s">
        <v>843</v>
      </c>
      <c r="C22" s="138" t="s">
        <v>2311</v>
      </c>
      <c r="D22" s="373" t="s">
        <v>3457</v>
      </c>
      <c r="E22" s="165" t="s">
        <v>3458</v>
      </c>
      <c r="F22" s="139" t="s">
        <v>3459</v>
      </c>
      <c r="G22" s="139" t="s">
        <v>3460</v>
      </c>
      <c r="H22" s="194" t="s">
        <v>1669</v>
      </c>
      <c r="I22" s="194">
        <v>200</v>
      </c>
    </row>
    <row r="23" spans="1:9" ht="51">
      <c r="A23" s="290" t="s">
        <v>3456</v>
      </c>
      <c r="B23" s="139" t="s">
        <v>843</v>
      </c>
      <c r="C23" s="290" t="s">
        <v>3461</v>
      </c>
      <c r="D23" s="266" t="s">
        <v>3462</v>
      </c>
      <c r="E23" s="266" t="s">
        <v>3463</v>
      </c>
      <c r="F23" s="276" t="s">
        <v>3464</v>
      </c>
      <c r="G23" s="276" t="s">
        <v>3465</v>
      </c>
      <c r="H23" s="310" t="s">
        <v>1669</v>
      </c>
      <c r="I23" s="310">
        <v>8.69</v>
      </c>
    </row>
    <row r="24" spans="1:9" ht="409.5">
      <c r="A24" s="290" t="s">
        <v>3456</v>
      </c>
      <c r="B24" s="139" t="s">
        <v>843</v>
      </c>
      <c r="C24" s="290" t="s">
        <v>3466</v>
      </c>
      <c r="D24" s="266" t="s">
        <v>3467</v>
      </c>
      <c r="E24" s="266" t="s">
        <v>3468</v>
      </c>
      <c r="F24" s="276" t="s">
        <v>3469</v>
      </c>
      <c r="G24" s="276" t="s">
        <v>3455</v>
      </c>
      <c r="H24" s="310" t="s">
        <v>1669</v>
      </c>
      <c r="I24" s="310">
        <v>33.33</v>
      </c>
    </row>
    <row r="25" spans="1:9">
      <c r="A25" s="138"/>
      <c r="B25" s="139"/>
      <c r="C25" s="138"/>
      <c r="D25" s="139"/>
      <c r="E25" s="165"/>
      <c r="F25" s="139"/>
      <c r="G25" s="139"/>
      <c r="H25" s="194"/>
      <c r="I25" s="135"/>
    </row>
    <row r="26" spans="1:9">
      <c r="A26" s="138"/>
      <c r="B26" s="139"/>
      <c r="C26" s="138"/>
      <c r="D26" s="139"/>
      <c r="E26" s="165"/>
      <c r="F26" s="139"/>
      <c r="G26" s="139"/>
      <c r="H26" s="194"/>
      <c r="I26" s="135"/>
    </row>
    <row r="27" spans="1:9">
      <c r="A27" s="138"/>
      <c r="B27" s="139"/>
      <c r="C27" s="138"/>
      <c r="D27" s="139"/>
      <c r="E27" s="165"/>
      <c r="F27" s="139"/>
      <c r="G27" s="139"/>
      <c r="H27" s="194"/>
      <c r="I27" s="135"/>
    </row>
    <row r="28" spans="1:9">
      <c r="A28" s="138"/>
      <c r="B28" s="139"/>
      <c r="C28" s="138"/>
      <c r="D28" s="139"/>
      <c r="E28" s="165"/>
      <c r="F28" s="139"/>
      <c r="G28" s="139"/>
      <c r="H28" s="194"/>
      <c r="I28" s="135"/>
    </row>
    <row r="29" spans="1:9">
      <c r="A29" s="138"/>
      <c r="B29" s="139"/>
      <c r="C29" s="138"/>
      <c r="D29" s="139"/>
      <c r="E29" s="165"/>
      <c r="F29" s="139"/>
      <c r="G29" s="139"/>
      <c r="H29" s="194"/>
      <c r="I29" s="135"/>
    </row>
    <row r="30" spans="1:9">
      <c r="A30" s="138"/>
      <c r="B30" s="139"/>
      <c r="C30" s="138"/>
      <c r="D30" s="139"/>
      <c r="E30" s="165"/>
      <c r="F30" s="139"/>
      <c r="G30" s="139"/>
      <c r="H30" s="194"/>
      <c r="I30" s="135"/>
    </row>
    <row r="31" spans="1:9">
      <c r="A31" s="138"/>
      <c r="B31" s="139"/>
      <c r="C31" s="138"/>
      <c r="D31" s="139"/>
      <c r="E31" s="165"/>
      <c r="F31" s="139"/>
      <c r="G31" s="139"/>
      <c r="H31" s="194"/>
      <c r="I31" s="135"/>
    </row>
    <row r="32" spans="1:9">
      <c r="A32" s="138"/>
      <c r="B32" s="139"/>
      <c r="C32" s="138"/>
      <c r="D32" s="139"/>
      <c r="E32" s="165"/>
      <c r="F32" s="139"/>
      <c r="G32" s="139"/>
      <c r="H32" s="194"/>
      <c r="I32" s="135"/>
    </row>
    <row r="33" spans="1:9">
      <c r="A33" s="138"/>
      <c r="B33" s="139"/>
      <c r="C33" s="138"/>
      <c r="D33" s="139"/>
      <c r="E33" s="165"/>
      <c r="F33" s="139"/>
      <c r="G33" s="139"/>
      <c r="H33" s="194"/>
      <c r="I33" s="135"/>
    </row>
    <row r="34" spans="1:9">
      <c r="A34" s="138"/>
      <c r="B34" s="139"/>
      <c r="C34" s="138"/>
      <c r="D34" s="139"/>
      <c r="E34" s="165"/>
      <c r="F34" s="139"/>
      <c r="G34" s="139"/>
      <c r="H34" s="194"/>
      <c r="I34" s="135"/>
    </row>
    <row r="35" spans="1:9">
      <c r="A35" s="138"/>
      <c r="B35" s="139"/>
      <c r="C35" s="138"/>
      <c r="D35" s="139"/>
      <c r="E35" s="165"/>
      <c r="F35" s="139"/>
      <c r="G35" s="139"/>
      <c r="H35" s="194"/>
      <c r="I35" s="135"/>
    </row>
    <row r="36" spans="1:9">
      <c r="A36" s="138"/>
      <c r="B36" s="139"/>
      <c r="C36" s="138"/>
      <c r="D36" s="139"/>
      <c r="E36" s="165"/>
      <c r="F36" s="139"/>
      <c r="G36" s="139"/>
      <c r="H36" s="194"/>
      <c r="I36" s="135"/>
    </row>
    <row r="37" spans="1:9">
      <c r="A37" s="138"/>
      <c r="B37" s="139"/>
      <c r="C37" s="138"/>
      <c r="D37" s="139"/>
      <c r="E37" s="165"/>
      <c r="F37" s="139"/>
      <c r="G37" s="139"/>
      <c r="H37" s="194"/>
      <c r="I37" s="135"/>
    </row>
    <row r="38" spans="1:9">
      <c r="A38" s="138"/>
      <c r="B38" s="139"/>
      <c r="C38" s="138"/>
      <c r="D38" s="139"/>
      <c r="E38" s="165"/>
      <c r="F38" s="139"/>
      <c r="G38" s="139"/>
      <c r="H38" s="194"/>
      <c r="I38" s="135"/>
    </row>
    <row r="39" spans="1:9">
      <c r="A39" s="138"/>
      <c r="B39" s="139"/>
      <c r="C39" s="138"/>
      <c r="D39" s="139"/>
      <c r="E39" s="165"/>
      <c r="F39" s="139"/>
      <c r="G39" s="139"/>
      <c r="H39" s="194"/>
      <c r="I39" s="135"/>
    </row>
    <row r="40" spans="1:9">
      <c r="A40" s="138"/>
      <c r="B40" s="139"/>
      <c r="C40" s="138"/>
      <c r="D40" s="139"/>
      <c r="E40" s="165"/>
      <c r="F40" s="139"/>
      <c r="G40" s="139"/>
      <c r="H40" s="194"/>
      <c r="I40" s="135"/>
    </row>
    <row r="41" spans="1:9">
      <c r="A41" s="138"/>
      <c r="B41" s="139"/>
      <c r="C41" s="138"/>
      <c r="D41" s="139"/>
      <c r="E41" s="165"/>
      <c r="F41" s="139"/>
      <c r="G41" s="139"/>
      <c r="H41" s="194"/>
      <c r="I41" s="135"/>
    </row>
    <row r="42" spans="1:9">
      <c r="A42" s="138"/>
      <c r="B42" s="139"/>
      <c r="C42" s="138"/>
      <c r="D42" s="139"/>
      <c r="E42" s="165"/>
      <c r="F42" s="139"/>
      <c r="G42" s="139"/>
      <c r="H42" s="194"/>
      <c r="I42" s="135"/>
    </row>
    <row r="43" spans="1:9">
      <c r="A43" s="138"/>
      <c r="B43" s="139"/>
      <c r="C43" s="138"/>
      <c r="D43" s="139"/>
      <c r="E43" s="165"/>
      <c r="F43" s="139"/>
      <c r="G43" s="139"/>
      <c r="H43" s="194"/>
      <c r="I43" s="135"/>
    </row>
    <row r="44" spans="1:9">
      <c r="A44" s="138"/>
      <c r="B44" s="139"/>
      <c r="C44" s="138"/>
      <c r="D44" s="139"/>
      <c r="E44" s="165"/>
      <c r="F44" s="139"/>
      <c r="G44" s="139"/>
      <c r="H44" s="194"/>
      <c r="I44" s="135"/>
    </row>
    <row r="45" spans="1:9">
      <c r="A45" s="138"/>
      <c r="B45" s="139"/>
      <c r="C45" s="138"/>
      <c r="D45" s="139"/>
      <c r="E45" s="165"/>
      <c r="F45" s="139"/>
      <c r="G45" s="139"/>
      <c r="H45" s="194"/>
      <c r="I45" s="135"/>
    </row>
    <row r="46" spans="1:9">
      <c r="A46" s="138"/>
      <c r="B46" s="139"/>
      <c r="C46" s="138"/>
      <c r="D46" s="139"/>
      <c r="E46" s="165"/>
      <c r="F46" s="139"/>
      <c r="G46" s="139"/>
      <c r="H46" s="194"/>
      <c r="I46" s="135"/>
    </row>
    <row r="47" spans="1:9">
      <c r="A47" s="138"/>
      <c r="B47" s="139"/>
      <c r="C47" s="138"/>
      <c r="D47" s="139"/>
      <c r="E47" s="165"/>
      <c r="F47" s="139"/>
      <c r="G47" s="139"/>
      <c r="H47" s="194"/>
      <c r="I47" s="135"/>
    </row>
    <row r="48" spans="1:9">
      <c r="A48" s="138"/>
      <c r="B48" s="139"/>
      <c r="C48" s="138"/>
      <c r="D48" s="139"/>
      <c r="E48" s="165"/>
      <c r="F48" s="139"/>
      <c r="G48" s="139"/>
      <c r="H48" s="194"/>
      <c r="I48" s="135"/>
    </row>
    <row r="49" spans="1:9">
      <c r="A49" s="138"/>
      <c r="B49" s="139"/>
      <c r="C49" s="138"/>
      <c r="D49" s="139"/>
      <c r="E49" s="165"/>
      <c r="F49" s="139"/>
      <c r="G49" s="139"/>
      <c r="H49" s="194"/>
      <c r="I49" s="135"/>
    </row>
    <row r="50" spans="1:9">
      <c r="A50" s="138"/>
      <c r="B50" s="139"/>
      <c r="C50" s="138"/>
      <c r="D50" s="139"/>
      <c r="E50" s="165"/>
      <c r="F50" s="139"/>
      <c r="G50" s="139"/>
      <c r="H50" s="194"/>
      <c r="I50" s="135"/>
    </row>
    <row r="51" spans="1:9">
      <c r="A51" s="138"/>
      <c r="B51" s="139"/>
      <c r="C51" s="138"/>
      <c r="D51" s="139"/>
      <c r="E51" s="165"/>
      <c r="F51" s="139"/>
      <c r="G51" s="139"/>
      <c r="H51" s="194"/>
      <c r="I51" s="135"/>
    </row>
    <row r="52" spans="1:9">
      <c r="A52" s="138"/>
      <c r="B52" s="139"/>
      <c r="C52" s="138"/>
      <c r="D52" s="139"/>
      <c r="E52" s="165"/>
      <c r="F52" s="139"/>
      <c r="G52" s="139"/>
      <c r="H52" s="194"/>
      <c r="I52" s="135"/>
    </row>
    <row r="53" spans="1:9">
      <c r="A53" s="138"/>
      <c r="B53" s="139"/>
      <c r="C53" s="138"/>
      <c r="D53" s="139"/>
      <c r="E53" s="165"/>
      <c r="F53" s="139"/>
      <c r="G53" s="139"/>
      <c r="H53" s="194"/>
      <c r="I53" s="135"/>
    </row>
    <row r="54" spans="1:9">
      <c r="A54" s="138"/>
      <c r="B54" s="139"/>
      <c r="C54" s="138"/>
      <c r="D54" s="139"/>
      <c r="E54" s="165"/>
      <c r="F54" s="139"/>
      <c r="G54" s="139"/>
      <c r="H54" s="194"/>
      <c r="I54" s="135"/>
    </row>
    <row r="55" spans="1:9">
      <c r="A55" s="138"/>
      <c r="B55" s="139"/>
      <c r="C55" s="138"/>
      <c r="D55" s="139"/>
      <c r="E55" s="165"/>
      <c r="F55" s="139"/>
      <c r="G55" s="139"/>
      <c r="H55" s="194"/>
      <c r="I55" s="135"/>
    </row>
    <row r="56" spans="1:9">
      <c r="A56" s="138"/>
      <c r="B56" s="139"/>
      <c r="C56" s="138"/>
      <c r="D56" s="139"/>
      <c r="E56" s="165"/>
      <c r="F56" s="139"/>
      <c r="G56" s="139"/>
      <c r="H56" s="194"/>
      <c r="I56" s="135"/>
    </row>
    <row r="57" spans="1:9">
      <c r="A57" s="138"/>
      <c r="B57" s="139"/>
      <c r="C57" s="138"/>
      <c r="D57" s="139"/>
      <c r="E57" s="165"/>
      <c r="F57" s="139"/>
      <c r="G57" s="139"/>
      <c r="H57" s="194"/>
      <c r="I57" s="135"/>
    </row>
    <row r="58" spans="1:9">
      <c r="A58" s="28" t="s">
        <v>126</v>
      </c>
      <c r="B58" s="28"/>
      <c r="H58" s="103"/>
      <c r="I58" s="105">
        <f>SUM(I8:I57)</f>
        <v>2888.06</v>
      </c>
    </row>
    <row r="59" spans="1:9">
      <c r="A59" s="741"/>
      <c r="B59" s="741"/>
      <c r="C59" s="741"/>
      <c r="D59" s="741"/>
      <c r="E59" s="1"/>
      <c r="F59" s="1"/>
      <c r="G59" s="1"/>
    </row>
  </sheetData>
  <mergeCells count="4">
    <mergeCell ref="A2:I2"/>
    <mergeCell ref="A59:D59"/>
    <mergeCell ref="A4:I4"/>
    <mergeCell ref="A5:I5"/>
  </mergeCells>
  <phoneticPr fontId="21" type="noConversion"/>
  <hyperlinks>
    <hyperlink ref="D9" r:id="rId1"/>
    <hyperlink ref="D11" r:id="rId2"/>
    <hyperlink ref="D10" r:id="rId3"/>
    <hyperlink ref="C12" r:id="rId4" display="http://jeeeccs.net/index.php/journal/about/editorialBoardStatic"/>
    <hyperlink ref="D12" r:id="rId5"/>
    <hyperlink ref="D13" r:id="rId6" display="http://jeeeccs.net/index.php/journal"/>
    <hyperlink ref="D15" r:id="rId7"/>
    <hyperlink ref="D16" r:id="rId8"/>
    <hyperlink ref="D14" r:id="rId9"/>
    <hyperlink ref="D19" r:id="rId10"/>
    <hyperlink ref="D20" r:id="rId11"/>
    <hyperlink ref="D21" r:id="rId12"/>
    <hyperlink ref="D22" r:id="rId13"/>
  </hyperlinks>
  <pageMargins left="0.511811023622047" right="0.31496062992126" top="0" bottom="0" header="0" footer="0"/>
  <pageSetup paperSize="9" orientation="landscape" horizontalDpi="200" verticalDpi="200" r:id="rId14"/>
</worksheet>
</file>

<file path=xl/worksheets/sheet19.xml><?xml version="1.0" encoding="utf-8"?>
<worksheet xmlns="http://schemas.openxmlformats.org/spreadsheetml/2006/main" xmlns:r="http://schemas.openxmlformats.org/officeDocument/2006/relationships">
  <dimension ref="A2:I188"/>
  <sheetViews>
    <sheetView topLeftCell="A163" zoomScaleNormal="130" workbookViewId="0">
      <selection activeCell="A102" sqref="A102:I166"/>
    </sheetView>
  </sheetViews>
  <sheetFormatPr defaultColWidth="8.85546875" defaultRowHeight="15"/>
  <cols>
    <col min="1" max="1" width="22.7109375" style="2" customWidth="1"/>
    <col min="2" max="2" width="10.140625" style="2" customWidth="1"/>
    <col min="3" max="3" width="24" style="2" customWidth="1"/>
    <col min="4" max="4" width="11" style="47" customWidth="1"/>
    <col min="5" max="5" width="11.140625" style="51" customWidth="1"/>
    <col min="6" max="6" width="19.28515625" style="7" customWidth="1"/>
    <col min="7" max="7" width="19" style="7" customWidth="1"/>
    <col min="8" max="8" width="10" style="1" customWidth="1"/>
    <col min="9" max="9" width="9.140625" style="1" customWidth="1"/>
  </cols>
  <sheetData>
    <row r="2" spans="1:9" s="4" customFormat="1" ht="15" customHeight="1">
      <c r="A2" s="713" t="s">
        <v>949</v>
      </c>
      <c r="B2" s="713"/>
      <c r="C2" s="713"/>
      <c r="D2" s="713"/>
      <c r="E2" s="713"/>
      <c r="F2" s="713"/>
      <c r="G2" s="713"/>
      <c r="H2" s="713"/>
      <c r="I2" s="713"/>
    </row>
    <row r="3" spans="1:9" s="4" customFormat="1" ht="15" customHeight="1">
      <c r="A3" s="12"/>
      <c r="B3" s="12"/>
      <c r="C3" s="12"/>
      <c r="D3" s="45"/>
      <c r="E3" s="49"/>
      <c r="F3" s="12"/>
      <c r="G3" s="12"/>
      <c r="H3" s="12"/>
      <c r="I3" s="3"/>
    </row>
    <row r="4" spans="1:9" s="4" customFormat="1" ht="15" customHeight="1">
      <c r="A4" s="736" t="s">
        <v>173</v>
      </c>
      <c r="B4" s="725"/>
      <c r="C4" s="725"/>
      <c r="D4" s="725"/>
      <c r="E4" s="725"/>
      <c r="F4" s="725"/>
      <c r="G4" s="725"/>
      <c r="H4" s="725"/>
      <c r="I4" s="725"/>
    </row>
    <row r="5" spans="1:9" s="4" customFormat="1" ht="15" customHeight="1">
      <c r="A5" s="736" t="s">
        <v>141</v>
      </c>
      <c r="B5" s="725"/>
      <c r="C5" s="725"/>
      <c r="D5" s="725"/>
      <c r="E5" s="725"/>
      <c r="F5" s="725"/>
      <c r="G5" s="725"/>
      <c r="H5" s="725"/>
      <c r="I5" s="725"/>
    </row>
    <row r="6" spans="1:9" s="4" customFormat="1" ht="28.5" customHeight="1">
      <c r="A6" s="734" t="s">
        <v>964</v>
      </c>
      <c r="B6" s="721"/>
      <c r="C6" s="721"/>
      <c r="D6" s="721"/>
      <c r="E6" s="721"/>
      <c r="F6" s="721"/>
      <c r="G6" s="721"/>
      <c r="H6" s="721"/>
      <c r="I6" s="721"/>
    </row>
    <row r="7" spans="1:9" s="4" customFormat="1">
      <c r="A7" s="5"/>
      <c r="B7" s="5"/>
      <c r="C7" s="5"/>
      <c r="D7" s="46"/>
      <c r="E7" s="50"/>
      <c r="F7" s="6"/>
      <c r="G7" s="6"/>
      <c r="H7" s="5"/>
      <c r="I7" s="3"/>
    </row>
    <row r="8" spans="1:9" s="4" customFormat="1" ht="81" customHeight="1">
      <c r="A8" s="78" t="s">
        <v>207</v>
      </c>
      <c r="B8" s="77" t="s">
        <v>960</v>
      </c>
      <c r="C8" s="78" t="s">
        <v>215</v>
      </c>
      <c r="D8" s="85" t="s">
        <v>216</v>
      </c>
      <c r="E8" s="86" t="s">
        <v>217</v>
      </c>
      <c r="F8" s="79" t="s">
        <v>218</v>
      </c>
      <c r="G8" s="79" t="s">
        <v>219</v>
      </c>
      <c r="H8" s="80" t="s">
        <v>142</v>
      </c>
      <c r="I8" s="78" t="s">
        <v>140</v>
      </c>
    </row>
    <row r="9" spans="1:9" ht="114.75">
      <c r="A9" s="165" t="s">
        <v>416</v>
      </c>
      <c r="B9" s="139" t="s">
        <v>350</v>
      </c>
      <c r="C9" s="165" t="s">
        <v>417</v>
      </c>
      <c r="D9" s="242">
        <v>2016</v>
      </c>
      <c r="E9" s="211" t="s">
        <v>400</v>
      </c>
      <c r="F9" s="373" t="s">
        <v>418</v>
      </c>
      <c r="G9" s="165" t="s">
        <v>419</v>
      </c>
      <c r="H9" s="194" t="s">
        <v>95</v>
      </c>
      <c r="I9" s="194">
        <v>10</v>
      </c>
    </row>
    <row r="10" spans="1:9" ht="89.25">
      <c r="A10" s="165" t="s">
        <v>416</v>
      </c>
      <c r="B10" s="139" t="s">
        <v>350</v>
      </c>
      <c r="C10" s="165" t="s">
        <v>420</v>
      </c>
      <c r="D10" s="242">
        <v>2016</v>
      </c>
      <c r="E10" s="211" t="s">
        <v>421</v>
      </c>
      <c r="F10" s="165" t="s">
        <v>422</v>
      </c>
      <c r="G10" s="165" t="s">
        <v>419</v>
      </c>
      <c r="H10" s="194" t="s">
        <v>95</v>
      </c>
      <c r="I10" s="194">
        <v>10</v>
      </c>
    </row>
    <row r="11" spans="1:9" ht="89.25">
      <c r="A11" s="138" t="s">
        <v>345</v>
      </c>
      <c r="B11" s="139" t="s">
        <v>350</v>
      </c>
      <c r="C11" s="138" t="s">
        <v>431</v>
      </c>
      <c r="D11" s="140" t="s">
        <v>432</v>
      </c>
      <c r="E11" s="140" t="s">
        <v>433</v>
      </c>
      <c r="F11" s="342" t="s">
        <v>434</v>
      </c>
      <c r="G11" s="139" t="s">
        <v>435</v>
      </c>
      <c r="H11" s="194" t="s">
        <v>95</v>
      </c>
      <c r="I11" s="196">
        <v>10</v>
      </c>
    </row>
    <row r="12" spans="1:9" ht="63.75">
      <c r="A12" s="138" t="s">
        <v>345</v>
      </c>
      <c r="B12" s="139" t="s">
        <v>350</v>
      </c>
      <c r="C12" s="138" t="s">
        <v>437</v>
      </c>
      <c r="D12" s="140" t="s">
        <v>432</v>
      </c>
      <c r="E12" s="140" t="s">
        <v>438</v>
      </c>
      <c r="F12" s="342" t="s">
        <v>439</v>
      </c>
      <c r="G12" s="139" t="s">
        <v>440</v>
      </c>
      <c r="H12" s="194" t="s">
        <v>95</v>
      </c>
      <c r="I12" s="196">
        <v>10</v>
      </c>
    </row>
    <row r="13" spans="1:9" ht="38.25">
      <c r="A13" s="138" t="s">
        <v>345</v>
      </c>
      <c r="B13" s="139" t="s">
        <v>350</v>
      </c>
      <c r="C13" s="138" t="s">
        <v>441</v>
      </c>
      <c r="D13" s="140" t="s">
        <v>432</v>
      </c>
      <c r="E13" s="140" t="s">
        <v>442</v>
      </c>
      <c r="F13" s="342" t="s">
        <v>443</v>
      </c>
      <c r="G13" s="139" t="s">
        <v>444</v>
      </c>
      <c r="H13" s="194" t="s">
        <v>95</v>
      </c>
      <c r="I13" s="196">
        <v>10</v>
      </c>
    </row>
    <row r="14" spans="1:9" ht="76.5">
      <c r="A14" s="138" t="s">
        <v>345</v>
      </c>
      <c r="B14" s="139" t="s">
        <v>350</v>
      </c>
      <c r="C14" s="138" t="s">
        <v>446</v>
      </c>
      <c r="D14" s="140" t="s">
        <v>432</v>
      </c>
      <c r="E14" s="211" t="s">
        <v>447</v>
      </c>
      <c r="F14" s="342" t="s">
        <v>448</v>
      </c>
      <c r="G14" s="139" t="s">
        <v>449</v>
      </c>
      <c r="H14" s="194" t="s">
        <v>95</v>
      </c>
      <c r="I14" s="196">
        <v>10</v>
      </c>
    </row>
    <row r="15" spans="1:9" ht="51">
      <c r="A15" s="138" t="s">
        <v>345</v>
      </c>
      <c r="B15" s="139" t="s">
        <v>350</v>
      </c>
      <c r="C15" s="138" t="s">
        <v>453</v>
      </c>
      <c r="D15" s="140" t="s">
        <v>432</v>
      </c>
      <c r="E15" s="140" t="s">
        <v>451</v>
      </c>
      <c r="F15" s="342" t="s">
        <v>452</v>
      </c>
      <c r="G15" s="139" t="s">
        <v>454</v>
      </c>
      <c r="H15" s="194" t="s">
        <v>95</v>
      </c>
      <c r="I15" s="196">
        <v>10</v>
      </c>
    </row>
    <row r="16" spans="1:9" ht="102">
      <c r="A16" s="138" t="s">
        <v>345</v>
      </c>
      <c r="B16" s="139" t="s">
        <v>350</v>
      </c>
      <c r="C16" s="140" t="s">
        <v>455</v>
      </c>
      <c r="D16" s="140" t="s">
        <v>432</v>
      </c>
      <c r="E16" s="140" t="s">
        <v>456</v>
      </c>
      <c r="F16" s="342" t="s">
        <v>457</v>
      </c>
      <c r="G16" s="139" t="s">
        <v>458</v>
      </c>
      <c r="H16" s="194" t="s">
        <v>95</v>
      </c>
      <c r="I16" s="196">
        <v>10</v>
      </c>
    </row>
    <row r="17" spans="1:9" ht="63.75">
      <c r="A17" s="138" t="s">
        <v>346</v>
      </c>
      <c r="B17" s="139" t="s">
        <v>350</v>
      </c>
      <c r="C17" s="138" t="s">
        <v>588</v>
      </c>
      <c r="D17" s="242">
        <v>2016</v>
      </c>
      <c r="E17" s="211" t="s">
        <v>464</v>
      </c>
      <c r="F17" s="374" t="s">
        <v>589</v>
      </c>
      <c r="G17" s="139" t="s">
        <v>590</v>
      </c>
      <c r="H17" s="194" t="s">
        <v>95</v>
      </c>
      <c r="I17" s="194">
        <v>10</v>
      </c>
    </row>
    <row r="18" spans="1:9" ht="25.5">
      <c r="A18" s="138" t="s">
        <v>346</v>
      </c>
      <c r="B18" s="139" t="s">
        <v>350</v>
      </c>
      <c r="C18" s="138" t="s">
        <v>591</v>
      </c>
      <c r="D18" s="242">
        <v>2016</v>
      </c>
      <c r="E18" s="211"/>
      <c r="F18" s="374" t="s">
        <v>592</v>
      </c>
      <c r="G18" s="139" t="s">
        <v>593</v>
      </c>
      <c r="H18" s="194" t="s">
        <v>95</v>
      </c>
      <c r="I18" s="194">
        <v>50</v>
      </c>
    </row>
    <row r="19" spans="1:9" ht="51">
      <c r="A19" s="165" t="s">
        <v>476</v>
      </c>
      <c r="B19" s="139" t="s">
        <v>350</v>
      </c>
      <c r="C19" s="165" t="s">
        <v>477</v>
      </c>
      <c r="D19" s="242">
        <v>2016</v>
      </c>
      <c r="E19" s="211" t="s">
        <v>400</v>
      </c>
      <c r="F19" s="239" t="s">
        <v>478</v>
      </c>
      <c r="G19" s="165" t="s">
        <v>419</v>
      </c>
      <c r="H19" s="194" t="s">
        <v>95</v>
      </c>
      <c r="I19" s="194">
        <v>50</v>
      </c>
    </row>
    <row r="20" spans="1:9" ht="51">
      <c r="A20" s="165" t="s">
        <v>476</v>
      </c>
      <c r="B20" s="139" t="s">
        <v>350</v>
      </c>
      <c r="C20" s="165" t="s">
        <v>479</v>
      </c>
      <c r="D20" s="242">
        <v>2016</v>
      </c>
      <c r="E20" s="211" t="s">
        <v>370</v>
      </c>
      <c r="F20" s="239" t="s">
        <v>480</v>
      </c>
      <c r="G20" s="165" t="s">
        <v>419</v>
      </c>
      <c r="H20" s="194" t="s">
        <v>95</v>
      </c>
      <c r="I20" s="194">
        <v>50</v>
      </c>
    </row>
    <row r="21" spans="1:9" ht="89.25">
      <c r="A21" s="165" t="s">
        <v>476</v>
      </c>
      <c r="B21" s="139" t="s">
        <v>350</v>
      </c>
      <c r="C21" s="165" t="s">
        <v>481</v>
      </c>
      <c r="D21" s="242">
        <v>2016</v>
      </c>
      <c r="E21" s="211" t="s">
        <v>400</v>
      </c>
      <c r="F21" s="239" t="s">
        <v>418</v>
      </c>
      <c r="G21" s="165" t="s">
        <v>419</v>
      </c>
      <c r="H21" s="194" t="s">
        <v>95</v>
      </c>
      <c r="I21" s="194">
        <v>10</v>
      </c>
    </row>
    <row r="22" spans="1:9" ht="76.5">
      <c r="A22" s="165" t="s">
        <v>476</v>
      </c>
      <c r="B22" s="139" t="s">
        <v>350</v>
      </c>
      <c r="C22" s="165" t="s">
        <v>482</v>
      </c>
      <c r="D22" s="242">
        <v>2016</v>
      </c>
      <c r="E22" s="211" t="s">
        <v>421</v>
      </c>
      <c r="F22" s="239" t="s">
        <v>422</v>
      </c>
      <c r="G22" s="165" t="s">
        <v>419</v>
      </c>
      <c r="H22" s="194" t="s">
        <v>95</v>
      </c>
      <c r="I22" s="194">
        <v>10</v>
      </c>
    </row>
    <row r="23" spans="1:9" ht="38.25">
      <c r="A23" s="198" t="s">
        <v>476</v>
      </c>
      <c r="B23" s="139" t="s">
        <v>350</v>
      </c>
      <c r="C23" s="198" t="s">
        <v>483</v>
      </c>
      <c r="D23" s="380">
        <v>2016</v>
      </c>
      <c r="E23" s="381" t="s">
        <v>421</v>
      </c>
      <c r="F23" s="375" t="s">
        <v>484</v>
      </c>
      <c r="G23" s="165" t="s">
        <v>485</v>
      </c>
      <c r="H23" s="194" t="s">
        <v>95</v>
      </c>
      <c r="I23" s="370">
        <v>10</v>
      </c>
    </row>
    <row r="24" spans="1:9" ht="89.25">
      <c r="A24" s="165" t="s">
        <v>12</v>
      </c>
      <c r="B24" s="139" t="s">
        <v>350</v>
      </c>
      <c r="C24" s="165" t="s">
        <v>481</v>
      </c>
      <c r="D24" s="242">
        <v>2016</v>
      </c>
      <c r="E24" s="211" t="s">
        <v>400</v>
      </c>
      <c r="F24" s="239" t="s">
        <v>418</v>
      </c>
      <c r="G24" s="165" t="s">
        <v>419</v>
      </c>
      <c r="H24" s="194" t="s">
        <v>95</v>
      </c>
      <c r="I24" s="194">
        <v>10</v>
      </c>
    </row>
    <row r="25" spans="1:9" ht="114.75">
      <c r="A25" s="165" t="s">
        <v>63</v>
      </c>
      <c r="B25" s="139" t="s">
        <v>350</v>
      </c>
      <c r="C25" s="165" t="s">
        <v>417</v>
      </c>
      <c r="D25" s="242">
        <v>2016</v>
      </c>
      <c r="E25" s="211" t="s">
        <v>400</v>
      </c>
      <c r="F25" s="373" t="s">
        <v>418</v>
      </c>
      <c r="G25" s="165" t="s">
        <v>419</v>
      </c>
      <c r="H25" s="194" t="s">
        <v>95</v>
      </c>
      <c r="I25" s="194">
        <v>10</v>
      </c>
    </row>
    <row r="26" spans="1:9" ht="89.25">
      <c r="A26" s="165" t="s">
        <v>63</v>
      </c>
      <c r="B26" s="139" t="s">
        <v>350</v>
      </c>
      <c r="C26" s="165" t="s">
        <v>420</v>
      </c>
      <c r="D26" s="242">
        <v>2016</v>
      </c>
      <c r="E26" s="211" t="s">
        <v>421</v>
      </c>
      <c r="F26" s="165" t="s">
        <v>422</v>
      </c>
      <c r="G26" s="165" t="s">
        <v>419</v>
      </c>
      <c r="H26" s="194" t="s">
        <v>95</v>
      </c>
      <c r="I26" s="194">
        <v>10</v>
      </c>
    </row>
    <row r="27" spans="1:9" ht="38.25">
      <c r="A27" s="138" t="s">
        <v>73</v>
      </c>
      <c r="B27" s="139" t="s">
        <v>350</v>
      </c>
      <c r="C27" s="138" t="s">
        <v>93</v>
      </c>
      <c r="D27" s="208">
        <v>2016</v>
      </c>
      <c r="E27" s="211" t="s">
        <v>464</v>
      </c>
      <c r="F27" s="126" t="s">
        <v>589</v>
      </c>
      <c r="G27" s="139" t="s">
        <v>94</v>
      </c>
      <c r="H27" s="194" t="s">
        <v>95</v>
      </c>
      <c r="I27" s="194">
        <v>10</v>
      </c>
    </row>
    <row r="28" spans="1:9" ht="25.5">
      <c r="A28" s="138" t="s">
        <v>74</v>
      </c>
      <c r="B28" s="139" t="s">
        <v>350</v>
      </c>
      <c r="C28" s="138" t="s">
        <v>107</v>
      </c>
      <c r="D28" s="140" t="s">
        <v>711</v>
      </c>
      <c r="E28" s="211"/>
      <c r="F28" s="139" t="s">
        <v>712</v>
      </c>
      <c r="G28" s="139" t="s">
        <v>593</v>
      </c>
      <c r="H28" s="194" t="s">
        <v>95</v>
      </c>
      <c r="I28" s="196">
        <v>10</v>
      </c>
    </row>
    <row r="29" spans="1:9" ht="38.25">
      <c r="A29" s="349" t="s">
        <v>75</v>
      </c>
      <c r="B29" s="139" t="s">
        <v>350</v>
      </c>
      <c r="C29" s="376" t="s">
        <v>739</v>
      </c>
      <c r="D29" s="377">
        <v>2016</v>
      </c>
      <c r="E29" s="339"/>
      <c r="F29" s="339" t="s">
        <v>740</v>
      </c>
      <c r="G29" s="333" t="s">
        <v>741</v>
      </c>
      <c r="H29" s="194" t="s">
        <v>95</v>
      </c>
      <c r="I29" s="194">
        <v>10</v>
      </c>
    </row>
    <row r="30" spans="1:9" ht="51">
      <c r="A30" s="165" t="s">
        <v>786</v>
      </c>
      <c r="B30" s="139" t="s">
        <v>350</v>
      </c>
      <c r="C30" s="165" t="s">
        <v>477</v>
      </c>
      <c r="D30" s="242">
        <v>2016</v>
      </c>
      <c r="E30" s="211" t="s">
        <v>400</v>
      </c>
      <c r="F30" s="239" t="s">
        <v>478</v>
      </c>
      <c r="G30" s="165" t="s">
        <v>419</v>
      </c>
      <c r="H30" s="194" t="s">
        <v>95</v>
      </c>
      <c r="I30" s="194">
        <v>50</v>
      </c>
    </row>
    <row r="31" spans="1:9" ht="51">
      <c r="A31" s="165" t="s">
        <v>786</v>
      </c>
      <c r="B31" s="139" t="s">
        <v>350</v>
      </c>
      <c r="C31" s="165" t="s">
        <v>479</v>
      </c>
      <c r="D31" s="242">
        <v>2016</v>
      </c>
      <c r="E31" s="211" t="s">
        <v>370</v>
      </c>
      <c r="F31" s="239" t="s">
        <v>480</v>
      </c>
      <c r="G31" s="165" t="s">
        <v>419</v>
      </c>
      <c r="H31" s="194" t="s">
        <v>95</v>
      </c>
      <c r="I31" s="194">
        <v>50</v>
      </c>
    </row>
    <row r="32" spans="1:9" ht="89.25">
      <c r="A32" s="165" t="s">
        <v>786</v>
      </c>
      <c r="B32" s="139" t="s">
        <v>350</v>
      </c>
      <c r="C32" s="165" t="s">
        <v>481</v>
      </c>
      <c r="D32" s="242">
        <v>2016</v>
      </c>
      <c r="E32" s="211" t="s">
        <v>400</v>
      </c>
      <c r="F32" s="239" t="s">
        <v>418</v>
      </c>
      <c r="G32" s="165" t="s">
        <v>419</v>
      </c>
      <c r="H32" s="194" t="s">
        <v>95</v>
      </c>
      <c r="I32" s="194">
        <v>10</v>
      </c>
    </row>
    <row r="33" spans="1:9" ht="76.5">
      <c r="A33" s="165" t="s">
        <v>786</v>
      </c>
      <c r="B33" s="139" t="s">
        <v>350</v>
      </c>
      <c r="C33" s="165" t="s">
        <v>482</v>
      </c>
      <c r="D33" s="242">
        <v>2016</v>
      </c>
      <c r="E33" s="211" t="s">
        <v>421</v>
      </c>
      <c r="F33" s="239" t="s">
        <v>422</v>
      </c>
      <c r="G33" s="165" t="s">
        <v>419</v>
      </c>
      <c r="H33" s="194" t="s">
        <v>95</v>
      </c>
      <c r="I33" s="194">
        <v>10</v>
      </c>
    </row>
    <row r="34" spans="1:9" ht="38.25">
      <c r="A34" s="198" t="s">
        <v>786</v>
      </c>
      <c r="B34" s="139" t="s">
        <v>350</v>
      </c>
      <c r="C34" s="198" t="s">
        <v>483</v>
      </c>
      <c r="D34" s="380">
        <v>2016</v>
      </c>
      <c r="E34" s="381" t="s">
        <v>421</v>
      </c>
      <c r="F34" s="375" t="s">
        <v>484</v>
      </c>
      <c r="G34" s="165" t="s">
        <v>485</v>
      </c>
      <c r="H34" s="194" t="s">
        <v>95</v>
      </c>
      <c r="I34" s="370">
        <v>10</v>
      </c>
    </row>
    <row r="35" spans="1:9" ht="63.75">
      <c r="A35" s="165" t="s">
        <v>80</v>
      </c>
      <c r="B35" s="139" t="s">
        <v>350</v>
      </c>
      <c r="C35" s="165" t="s">
        <v>815</v>
      </c>
      <c r="D35" s="242">
        <v>2016</v>
      </c>
      <c r="E35" s="211" t="s">
        <v>421</v>
      </c>
      <c r="F35" s="378" t="s">
        <v>816</v>
      </c>
      <c r="G35" s="165" t="s">
        <v>419</v>
      </c>
      <c r="H35" s="194" t="s">
        <v>95</v>
      </c>
      <c r="I35" s="194">
        <v>50</v>
      </c>
    </row>
    <row r="36" spans="1:9" ht="51">
      <c r="A36" s="353" t="s">
        <v>1202</v>
      </c>
      <c r="B36" s="333" t="s">
        <v>582</v>
      </c>
      <c r="C36" s="353" t="s">
        <v>1203</v>
      </c>
      <c r="D36" s="354">
        <v>2016</v>
      </c>
      <c r="E36" s="466" t="s">
        <v>985</v>
      </c>
      <c r="F36" s="467" t="s">
        <v>1204</v>
      </c>
      <c r="G36" s="333" t="s">
        <v>425</v>
      </c>
      <c r="H36" s="194" t="s">
        <v>95</v>
      </c>
      <c r="I36" s="194">
        <v>10</v>
      </c>
    </row>
    <row r="37" spans="1:9" ht="51">
      <c r="A37" s="353" t="s">
        <v>1202</v>
      </c>
      <c r="B37" s="333" t="s">
        <v>582</v>
      </c>
      <c r="C37" s="353" t="s">
        <v>1205</v>
      </c>
      <c r="D37" s="354">
        <v>2016</v>
      </c>
      <c r="E37" s="466" t="s">
        <v>990</v>
      </c>
      <c r="F37" s="468" t="s">
        <v>1206</v>
      </c>
      <c r="G37" s="333" t="s">
        <v>425</v>
      </c>
      <c r="H37" s="194" t="s">
        <v>95</v>
      </c>
      <c r="I37" s="194">
        <v>10</v>
      </c>
    </row>
    <row r="38" spans="1:9" ht="38.25">
      <c r="A38" s="353" t="s">
        <v>1202</v>
      </c>
      <c r="B38" s="333" t="s">
        <v>582</v>
      </c>
      <c r="C38" s="200" t="s">
        <v>1207</v>
      </c>
      <c r="D38" s="354">
        <v>2016</v>
      </c>
      <c r="E38" s="466" t="s">
        <v>990</v>
      </c>
      <c r="F38" s="342" t="s">
        <v>1208</v>
      </c>
      <c r="G38" s="333" t="s">
        <v>425</v>
      </c>
      <c r="H38" s="194" t="s">
        <v>95</v>
      </c>
      <c r="I38" s="194">
        <v>10</v>
      </c>
    </row>
    <row r="39" spans="1:9" ht="51">
      <c r="A39" s="353" t="s">
        <v>1202</v>
      </c>
      <c r="B39" s="333" t="s">
        <v>582</v>
      </c>
      <c r="C39" s="138" t="s">
        <v>1209</v>
      </c>
      <c r="D39" s="354">
        <v>2016</v>
      </c>
      <c r="E39" s="466" t="s">
        <v>990</v>
      </c>
      <c r="F39" s="342" t="s">
        <v>1210</v>
      </c>
      <c r="G39" s="333" t="s">
        <v>425</v>
      </c>
      <c r="H39" s="194" t="s">
        <v>95</v>
      </c>
      <c r="I39" s="194">
        <v>50</v>
      </c>
    </row>
    <row r="40" spans="1:9" ht="178.5">
      <c r="A40" s="138" t="s">
        <v>1107</v>
      </c>
      <c r="B40" s="139" t="s">
        <v>582</v>
      </c>
      <c r="C40" s="138" t="s">
        <v>1211</v>
      </c>
      <c r="D40" s="354">
        <v>2016</v>
      </c>
      <c r="E40" s="211" t="s">
        <v>1212</v>
      </c>
      <c r="F40" s="359" t="s">
        <v>1213</v>
      </c>
      <c r="G40" s="139" t="s">
        <v>1214</v>
      </c>
      <c r="H40" s="194" t="s">
        <v>95</v>
      </c>
      <c r="I40" s="194">
        <v>50</v>
      </c>
    </row>
    <row r="41" spans="1:9" ht="76.5">
      <c r="A41" s="138" t="s">
        <v>1107</v>
      </c>
      <c r="B41" s="139" t="s">
        <v>582</v>
      </c>
      <c r="C41" s="138" t="s">
        <v>1215</v>
      </c>
      <c r="D41" s="354">
        <v>2016</v>
      </c>
      <c r="E41" s="211" t="s">
        <v>1216</v>
      </c>
      <c r="F41" s="359" t="s">
        <v>1217</v>
      </c>
      <c r="G41" s="139" t="s">
        <v>1218</v>
      </c>
      <c r="H41" s="194" t="s">
        <v>95</v>
      </c>
      <c r="I41" s="194">
        <v>50</v>
      </c>
    </row>
    <row r="42" spans="1:9" ht="63.75">
      <c r="A42" s="138" t="s">
        <v>1107</v>
      </c>
      <c r="B42" s="139" t="s">
        <v>582</v>
      </c>
      <c r="C42" s="138" t="s">
        <v>1219</v>
      </c>
      <c r="D42" s="354">
        <v>2016</v>
      </c>
      <c r="E42" s="211" t="s">
        <v>1220</v>
      </c>
      <c r="F42" s="359" t="s">
        <v>1221</v>
      </c>
      <c r="G42" s="139" t="s">
        <v>1218</v>
      </c>
      <c r="H42" s="194" t="s">
        <v>95</v>
      </c>
      <c r="I42" s="194">
        <v>10</v>
      </c>
    </row>
    <row r="43" spans="1:9" ht="178.5">
      <c r="A43" s="138" t="s">
        <v>1107</v>
      </c>
      <c r="B43" s="139" t="s">
        <v>582</v>
      </c>
      <c r="C43" s="138" t="s">
        <v>1723</v>
      </c>
      <c r="D43" s="354">
        <v>2016</v>
      </c>
      <c r="E43" s="211" t="s">
        <v>1724</v>
      </c>
      <c r="F43" s="359" t="s">
        <v>1725</v>
      </c>
      <c r="G43" s="139" t="s">
        <v>1218</v>
      </c>
      <c r="H43" s="194" t="s">
        <v>95</v>
      </c>
      <c r="I43" s="194">
        <v>50</v>
      </c>
    </row>
    <row r="44" spans="1:9" ht="102">
      <c r="A44" s="138" t="s">
        <v>1107</v>
      </c>
      <c r="B44" s="139" t="s">
        <v>582</v>
      </c>
      <c r="C44" s="138" t="s">
        <v>1726</v>
      </c>
      <c r="D44" s="354">
        <v>2016</v>
      </c>
      <c r="E44" s="211" t="s">
        <v>923</v>
      </c>
      <c r="F44" s="359" t="s">
        <v>1727</v>
      </c>
      <c r="G44" s="139" t="s">
        <v>1218</v>
      </c>
      <c r="H44" s="194" t="s">
        <v>95</v>
      </c>
      <c r="I44" s="194">
        <v>50</v>
      </c>
    </row>
    <row r="45" spans="1:9" ht="76.5">
      <c r="A45" s="138" t="s">
        <v>1107</v>
      </c>
      <c r="B45" s="139" t="s">
        <v>582</v>
      </c>
      <c r="C45" s="138" t="s">
        <v>1728</v>
      </c>
      <c r="D45" s="354">
        <v>2016</v>
      </c>
      <c r="E45" s="211" t="s">
        <v>370</v>
      </c>
      <c r="F45" s="359" t="s">
        <v>1729</v>
      </c>
      <c r="G45" s="139" t="s">
        <v>1218</v>
      </c>
      <c r="H45" s="194" t="s">
        <v>95</v>
      </c>
      <c r="I45" s="194">
        <v>50</v>
      </c>
    </row>
    <row r="46" spans="1:9" ht="178.5">
      <c r="A46" s="138" t="s">
        <v>1107</v>
      </c>
      <c r="B46" s="139" t="s">
        <v>582</v>
      </c>
      <c r="C46" s="138" t="s">
        <v>1730</v>
      </c>
      <c r="D46" s="354">
        <v>2016</v>
      </c>
      <c r="E46" s="211" t="s">
        <v>1731</v>
      </c>
      <c r="F46" s="359" t="s">
        <v>1732</v>
      </c>
      <c r="G46" s="139" t="s">
        <v>1218</v>
      </c>
      <c r="H46" s="194" t="s">
        <v>95</v>
      </c>
      <c r="I46" s="194">
        <v>10</v>
      </c>
    </row>
    <row r="47" spans="1:9" ht="140.25">
      <c r="A47" s="138" t="s">
        <v>1107</v>
      </c>
      <c r="B47" s="139" t="s">
        <v>582</v>
      </c>
      <c r="C47" s="138" t="s">
        <v>1733</v>
      </c>
      <c r="D47" s="354">
        <v>2016</v>
      </c>
      <c r="E47" s="211" t="s">
        <v>923</v>
      </c>
      <c r="F47" s="359" t="s">
        <v>1734</v>
      </c>
      <c r="G47" s="139" t="s">
        <v>1218</v>
      </c>
      <c r="H47" s="194" t="s">
        <v>95</v>
      </c>
      <c r="I47" s="194">
        <v>50</v>
      </c>
    </row>
    <row r="48" spans="1:9" ht="178.5">
      <c r="A48" s="138" t="s">
        <v>1107</v>
      </c>
      <c r="B48" s="139" t="s">
        <v>582</v>
      </c>
      <c r="C48" s="138" t="s">
        <v>1735</v>
      </c>
      <c r="D48" s="354">
        <v>2016</v>
      </c>
      <c r="E48" s="211" t="s">
        <v>1736</v>
      </c>
      <c r="F48" s="359" t="s">
        <v>1737</v>
      </c>
      <c r="G48" s="139" t="s">
        <v>1218</v>
      </c>
      <c r="H48" s="194" t="s">
        <v>95</v>
      </c>
      <c r="I48" s="194">
        <v>50</v>
      </c>
    </row>
    <row r="49" spans="1:9" ht="178.5">
      <c r="A49" s="138" t="s">
        <v>1107</v>
      </c>
      <c r="B49" s="139" t="s">
        <v>582</v>
      </c>
      <c r="C49" s="138" t="s">
        <v>1738</v>
      </c>
      <c r="D49" s="354">
        <v>2016</v>
      </c>
      <c r="E49" s="211" t="s">
        <v>1739</v>
      </c>
      <c r="F49" s="359" t="s">
        <v>1740</v>
      </c>
      <c r="G49" s="139" t="s">
        <v>1218</v>
      </c>
      <c r="H49" s="194" t="s">
        <v>95</v>
      </c>
      <c r="I49" s="194">
        <v>50</v>
      </c>
    </row>
    <row r="50" spans="1:9" ht="102">
      <c r="A50" s="138" t="s">
        <v>1107</v>
      </c>
      <c r="B50" s="139" t="s">
        <v>582</v>
      </c>
      <c r="C50" s="138" t="s">
        <v>1741</v>
      </c>
      <c r="D50" s="354">
        <v>2016</v>
      </c>
      <c r="E50" s="211" t="s">
        <v>622</v>
      </c>
      <c r="F50" s="126" t="s">
        <v>1742</v>
      </c>
      <c r="G50" s="139" t="s">
        <v>1218</v>
      </c>
      <c r="H50" s="194" t="s">
        <v>95</v>
      </c>
      <c r="I50" s="194">
        <v>10</v>
      </c>
    </row>
    <row r="51" spans="1:9" ht="114.75">
      <c r="A51" s="138" t="s">
        <v>1107</v>
      </c>
      <c r="B51" s="139" t="s">
        <v>582</v>
      </c>
      <c r="C51" s="138" t="s">
        <v>1743</v>
      </c>
      <c r="D51" s="354">
        <v>2016</v>
      </c>
      <c r="E51" s="211" t="s">
        <v>360</v>
      </c>
      <c r="F51" s="126" t="s">
        <v>1744</v>
      </c>
      <c r="G51" s="139" t="s">
        <v>1218</v>
      </c>
      <c r="H51" s="194" t="s">
        <v>95</v>
      </c>
      <c r="I51" s="194">
        <v>50</v>
      </c>
    </row>
    <row r="52" spans="1:9" ht="178.5">
      <c r="A52" s="138" t="s">
        <v>1107</v>
      </c>
      <c r="B52" s="139" t="s">
        <v>582</v>
      </c>
      <c r="C52" s="138" t="s">
        <v>1745</v>
      </c>
      <c r="D52" s="354">
        <v>2016</v>
      </c>
      <c r="E52" s="211" t="s">
        <v>1746</v>
      </c>
      <c r="F52" s="359" t="s">
        <v>1747</v>
      </c>
      <c r="G52" s="139" t="s">
        <v>1218</v>
      </c>
      <c r="H52" s="194" t="s">
        <v>95</v>
      </c>
      <c r="I52" s="194">
        <v>50</v>
      </c>
    </row>
    <row r="53" spans="1:9" ht="178.5">
      <c r="A53" s="138" t="s">
        <v>1107</v>
      </c>
      <c r="B53" s="139" t="s">
        <v>582</v>
      </c>
      <c r="C53" s="138" t="s">
        <v>1748</v>
      </c>
      <c r="D53" s="354">
        <v>2016</v>
      </c>
      <c r="E53" s="211" t="s">
        <v>1749</v>
      </c>
      <c r="F53" s="126" t="s">
        <v>1750</v>
      </c>
      <c r="G53" s="139" t="s">
        <v>1218</v>
      </c>
      <c r="H53" s="194" t="s">
        <v>95</v>
      </c>
      <c r="I53" s="194">
        <v>10</v>
      </c>
    </row>
    <row r="54" spans="1:9" ht="51">
      <c r="A54" s="138" t="s">
        <v>1107</v>
      </c>
      <c r="B54" s="139" t="s">
        <v>582</v>
      </c>
      <c r="C54" s="138" t="s">
        <v>1751</v>
      </c>
      <c r="D54" s="354">
        <v>2016</v>
      </c>
      <c r="E54" s="211" t="s">
        <v>370</v>
      </c>
      <c r="F54" s="126" t="s">
        <v>1752</v>
      </c>
      <c r="G54" s="139" t="s">
        <v>1218</v>
      </c>
      <c r="H54" s="194" t="s">
        <v>95</v>
      </c>
      <c r="I54" s="194">
        <v>50</v>
      </c>
    </row>
    <row r="55" spans="1:9" ht="63.75">
      <c r="A55" s="138" t="s">
        <v>1107</v>
      </c>
      <c r="B55" s="139" t="s">
        <v>582</v>
      </c>
      <c r="C55" s="138" t="s">
        <v>1753</v>
      </c>
      <c r="D55" s="354">
        <v>2016</v>
      </c>
      <c r="E55" s="211" t="s">
        <v>360</v>
      </c>
      <c r="F55" s="126" t="s">
        <v>1754</v>
      </c>
      <c r="G55" s="139" t="s">
        <v>1218</v>
      </c>
      <c r="H55" s="194" t="s">
        <v>95</v>
      </c>
      <c r="I55" s="194">
        <v>50</v>
      </c>
    </row>
    <row r="56" spans="1:9" ht="63.75">
      <c r="A56" s="138" t="s">
        <v>1107</v>
      </c>
      <c r="B56" s="139" t="s">
        <v>582</v>
      </c>
      <c r="C56" s="138" t="s">
        <v>1755</v>
      </c>
      <c r="D56" s="354">
        <v>2016</v>
      </c>
      <c r="E56" s="211" t="s">
        <v>360</v>
      </c>
      <c r="F56" s="126" t="s">
        <v>1756</v>
      </c>
      <c r="G56" s="139" t="s">
        <v>1218</v>
      </c>
      <c r="H56" s="194" t="s">
        <v>95</v>
      </c>
      <c r="I56" s="194">
        <v>50</v>
      </c>
    </row>
    <row r="57" spans="1:9" ht="178.5">
      <c r="A57" s="138" t="s">
        <v>1107</v>
      </c>
      <c r="B57" s="139" t="s">
        <v>582</v>
      </c>
      <c r="C57" s="138" t="s">
        <v>1757</v>
      </c>
      <c r="D57" s="354">
        <v>2016</v>
      </c>
      <c r="E57" s="211" t="s">
        <v>1758</v>
      </c>
      <c r="F57" s="126" t="s">
        <v>1759</v>
      </c>
      <c r="G57" s="139" t="s">
        <v>1218</v>
      </c>
      <c r="H57" s="194" t="s">
        <v>95</v>
      </c>
      <c r="I57" s="194">
        <v>10</v>
      </c>
    </row>
    <row r="58" spans="1:9" ht="178.5">
      <c r="A58" s="138" t="s">
        <v>1107</v>
      </c>
      <c r="B58" s="139" t="s">
        <v>582</v>
      </c>
      <c r="C58" s="138" t="s">
        <v>1760</v>
      </c>
      <c r="D58" s="354">
        <v>2016</v>
      </c>
      <c r="E58" s="211" t="s">
        <v>1761</v>
      </c>
      <c r="F58" s="126" t="s">
        <v>1762</v>
      </c>
      <c r="G58" s="139" t="s">
        <v>1218</v>
      </c>
      <c r="H58" s="194" t="s">
        <v>95</v>
      </c>
      <c r="I58" s="194">
        <v>50</v>
      </c>
    </row>
    <row r="59" spans="1:9" ht="63.75">
      <c r="A59" s="138" t="s">
        <v>1107</v>
      </c>
      <c r="B59" s="139" t="s">
        <v>582</v>
      </c>
      <c r="C59" s="138" t="s">
        <v>1763</v>
      </c>
      <c r="D59" s="354">
        <v>2016</v>
      </c>
      <c r="E59" s="211" t="s">
        <v>370</v>
      </c>
      <c r="F59" s="126" t="s">
        <v>1764</v>
      </c>
      <c r="G59" s="139" t="s">
        <v>1218</v>
      </c>
      <c r="H59" s="194" t="s">
        <v>95</v>
      </c>
      <c r="I59" s="194">
        <v>50</v>
      </c>
    </row>
    <row r="60" spans="1:9" ht="76.5">
      <c r="A60" s="138" t="s">
        <v>1107</v>
      </c>
      <c r="B60" s="139" t="s">
        <v>582</v>
      </c>
      <c r="C60" s="138" t="s">
        <v>1765</v>
      </c>
      <c r="D60" s="354">
        <v>2016</v>
      </c>
      <c r="E60" s="211" t="s">
        <v>1766</v>
      </c>
      <c r="F60" s="126" t="s">
        <v>1767</v>
      </c>
      <c r="G60" s="139" t="s">
        <v>1218</v>
      </c>
      <c r="H60" s="194" t="s">
        <v>95</v>
      </c>
      <c r="I60" s="194">
        <v>50</v>
      </c>
    </row>
    <row r="61" spans="1:9" ht="51">
      <c r="A61" s="138" t="s">
        <v>1107</v>
      </c>
      <c r="B61" s="139" t="s">
        <v>582</v>
      </c>
      <c r="C61" s="138" t="s">
        <v>1768</v>
      </c>
      <c r="D61" s="354">
        <v>2016</v>
      </c>
      <c r="E61" s="211" t="s">
        <v>923</v>
      </c>
      <c r="F61" s="126" t="s">
        <v>1769</v>
      </c>
      <c r="G61" s="139" t="s">
        <v>1218</v>
      </c>
      <c r="H61" s="194" t="s">
        <v>95</v>
      </c>
      <c r="I61" s="194">
        <v>50</v>
      </c>
    </row>
    <row r="62" spans="1:9" ht="63.75">
      <c r="A62" s="138" t="s">
        <v>1107</v>
      </c>
      <c r="B62" s="139" t="s">
        <v>582</v>
      </c>
      <c r="C62" s="138" t="s">
        <v>1770</v>
      </c>
      <c r="D62" s="354">
        <v>2016</v>
      </c>
      <c r="E62" s="211" t="s">
        <v>360</v>
      </c>
      <c r="F62" s="126" t="s">
        <v>1771</v>
      </c>
      <c r="G62" s="139" t="s">
        <v>1218</v>
      </c>
      <c r="H62" s="194" t="s">
        <v>95</v>
      </c>
      <c r="I62" s="194">
        <v>50</v>
      </c>
    </row>
    <row r="63" spans="1:9" ht="178.5">
      <c r="A63" s="138" t="s">
        <v>1107</v>
      </c>
      <c r="B63" s="139" t="s">
        <v>582</v>
      </c>
      <c r="C63" s="138" t="s">
        <v>1772</v>
      </c>
      <c r="D63" s="354">
        <v>2016</v>
      </c>
      <c r="E63" s="211" t="s">
        <v>1773</v>
      </c>
      <c r="F63" s="126" t="s">
        <v>1774</v>
      </c>
      <c r="G63" s="139" t="s">
        <v>1218</v>
      </c>
      <c r="H63" s="194" t="s">
        <v>95</v>
      </c>
      <c r="I63" s="194">
        <v>50</v>
      </c>
    </row>
    <row r="64" spans="1:9" ht="76.5">
      <c r="A64" s="138" t="s">
        <v>1107</v>
      </c>
      <c r="B64" s="139" t="s">
        <v>582</v>
      </c>
      <c r="C64" s="138" t="s">
        <v>1775</v>
      </c>
      <c r="D64" s="354">
        <v>2016</v>
      </c>
      <c r="E64" s="211" t="s">
        <v>923</v>
      </c>
      <c r="F64" s="126" t="s">
        <v>1776</v>
      </c>
      <c r="G64" s="139" t="s">
        <v>1218</v>
      </c>
      <c r="H64" s="194" t="s">
        <v>95</v>
      </c>
      <c r="I64" s="194">
        <v>10</v>
      </c>
    </row>
    <row r="65" spans="1:9" ht="178.5">
      <c r="A65" s="138" t="s">
        <v>1107</v>
      </c>
      <c r="B65" s="139" t="s">
        <v>582</v>
      </c>
      <c r="C65" s="138" t="s">
        <v>1777</v>
      </c>
      <c r="D65" s="354">
        <v>2016</v>
      </c>
      <c r="E65" s="211" t="s">
        <v>1220</v>
      </c>
      <c r="F65" s="126" t="s">
        <v>1778</v>
      </c>
      <c r="G65" s="139" t="s">
        <v>1779</v>
      </c>
      <c r="H65" s="194" t="s">
        <v>95</v>
      </c>
      <c r="I65" s="194">
        <v>50</v>
      </c>
    </row>
    <row r="66" spans="1:9" ht="51">
      <c r="A66" s="138" t="s">
        <v>1456</v>
      </c>
      <c r="B66" s="139" t="s">
        <v>582</v>
      </c>
      <c r="C66" s="138" t="s">
        <v>1780</v>
      </c>
      <c r="D66" s="354">
        <v>2016</v>
      </c>
      <c r="E66" s="211" t="s">
        <v>497</v>
      </c>
      <c r="F66" s="225" t="s">
        <v>1781</v>
      </c>
      <c r="G66" s="139" t="s">
        <v>590</v>
      </c>
      <c r="H66" s="194" t="s">
        <v>95</v>
      </c>
      <c r="I66" s="194">
        <v>10</v>
      </c>
    </row>
    <row r="67" spans="1:9" ht="51">
      <c r="A67" s="138" t="s">
        <v>1456</v>
      </c>
      <c r="B67" s="139" t="s">
        <v>582</v>
      </c>
      <c r="C67" s="138" t="s">
        <v>1782</v>
      </c>
      <c r="D67" s="354">
        <v>2016</v>
      </c>
      <c r="E67" s="211" t="s">
        <v>990</v>
      </c>
      <c r="F67" s="374" t="s">
        <v>1783</v>
      </c>
      <c r="G67" s="139" t="s">
        <v>590</v>
      </c>
      <c r="H67" s="194" t="s">
        <v>95</v>
      </c>
      <c r="I67" s="194">
        <v>10</v>
      </c>
    </row>
    <row r="68" spans="1:9" ht="51">
      <c r="A68" s="200" t="s">
        <v>1456</v>
      </c>
      <c r="B68" s="201" t="s">
        <v>582</v>
      </c>
      <c r="C68" s="353" t="s">
        <v>1784</v>
      </c>
      <c r="D68" s="354">
        <v>2016</v>
      </c>
      <c r="E68" s="211" t="s">
        <v>1785</v>
      </c>
      <c r="F68" s="469" t="s">
        <v>1786</v>
      </c>
      <c r="G68" s="139" t="s">
        <v>590</v>
      </c>
      <c r="H68" s="194" t="s">
        <v>95</v>
      </c>
      <c r="I68" s="194">
        <v>10</v>
      </c>
    </row>
    <row r="69" spans="1:9" ht="38.25">
      <c r="A69" s="200" t="s">
        <v>1456</v>
      </c>
      <c r="B69" s="201" t="s">
        <v>582</v>
      </c>
      <c r="C69" s="353" t="s">
        <v>1787</v>
      </c>
      <c r="D69" s="354">
        <v>2016</v>
      </c>
      <c r="E69" s="211" t="s">
        <v>1785</v>
      </c>
      <c r="F69" s="469" t="s">
        <v>1788</v>
      </c>
      <c r="G69" s="139" t="s">
        <v>590</v>
      </c>
      <c r="H69" s="194" t="s">
        <v>95</v>
      </c>
      <c r="I69" s="194">
        <v>50</v>
      </c>
    </row>
    <row r="70" spans="1:9" ht="76.5">
      <c r="A70" s="200" t="s">
        <v>1456</v>
      </c>
      <c r="B70" s="201" t="s">
        <v>582</v>
      </c>
      <c r="C70" s="138" t="s">
        <v>1789</v>
      </c>
      <c r="D70" s="354">
        <v>2016</v>
      </c>
      <c r="E70" s="211" t="s">
        <v>119</v>
      </c>
      <c r="F70" s="469" t="s">
        <v>1790</v>
      </c>
      <c r="G70" s="139" t="s">
        <v>590</v>
      </c>
      <c r="H70" s="194" t="s">
        <v>95</v>
      </c>
      <c r="I70" s="194">
        <v>50</v>
      </c>
    </row>
    <row r="71" spans="1:9" ht="38.25">
      <c r="A71" s="138" t="s">
        <v>1791</v>
      </c>
      <c r="B71" s="139" t="s">
        <v>582</v>
      </c>
      <c r="C71" s="138" t="s">
        <v>1792</v>
      </c>
      <c r="D71" s="354">
        <v>2016</v>
      </c>
      <c r="E71" s="211" t="s">
        <v>1793</v>
      </c>
      <c r="F71" s="470" t="s">
        <v>1794</v>
      </c>
      <c r="G71" s="139" t="s">
        <v>1218</v>
      </c>
      <c r="H71" s="194" t="s">
        <v>95</v>
      </c>
      <c r="I71" s="194">
        <v>50</v>
      </c>
    </row>
    <row r="72" spans="1:9" ht="38.25">
      <c r="A72" s="138" t="s">
        <v>1791</v>
      </c>
      <c r="B72" s="139" t="s">
        <v>582</v>
      </c>
      <c r="C72" s="138" t="s">
        <v>1795</v>
      </c>
      <c r="D72" s="354">
        <v>2016</v>
      </c>
      <c r="E72" s="211" t="s">
        <v>497</v>
      </c>
      <c r="F72" s="470" t="s">
        <v>1796</v>
      </c>
      <c r="G72" s="139" t="s">
        <v>1218</v>
      </c>
      <c r="H72" s="194" t="s">
        <v>95</v>
      </c>
      <c r="I72" s="194">
        <v>50</v>
      </c>
    </row>
    <row r="73" spans="1:9" ht="38.25">
      <c r="A73" s="138" t="s">
        <v>1791</v>
      </c>
      <c r="B73" s="139" t="s">
        <v>582</v>
      </c>
      <c r="C73" s="138" t="s">
        <v>1797</v>
      </c>
      <c r="D73" s="354">
        <v>2016</v>
      </c>
      <c r="E73" s="211" t="s">
        <v>795</v>
      </c>
      <c r="F73" s="462" t="s">
        <v>1798</v>
      </c>
      <c r="G73" s="139" t="s">
        <v>1218</v>
      </c>
      <c r="H73" s="194" t="s">
        <v>95</v>
      </c>
      <c r="I73" s="194">
        <v>50</v>
      </c>
    </row>
    <row r="74" spans="1:9" ht="38.25">
      <c r="A74" s="138" t="s">
        <v>1791</v>
      </c>
      <c r="B74" s="139" t="s">
        <v>582</v>
      </c>
      <c r="C74" s="200" t="s">
        <v>2661</v>
      </c>
      <c r="D74" s="354">
        <v>2016</v>
      </c>
      <c r="E74" s="471" t="s">
        <v>990</v>
      </c>
      <c r="F74" s="462" t="s">
        <v>2662</v>
      </c>
      <c r="G74" s="139" t="s">
        <v>1218</v>
      </c>
      <c r="H74" s="194" t="s">
        <v>95</v>
      </c>
      <c r="I74" s="194">
        <v>50</v>
      </c>
    </row>
    <row r="75" spans="1:9" ht="25.5">
      <c r="A75" s="138" t="s">
        <v>1791</v>
      </c>
      <c r="B75" s="139" t="s">
        <v>582</v>
      </c>
      <c r="C75" s="138" t="s">
        <v>2663</v>
      </c>
      <c r="D75" s="354">
        <v>2016</v>
      </c>
      <c r="E75" s="211" t="s">
        <v>119</v>
      </c>
      <c r="F75" s="462" t="s">
        <v>2664</v>
      </c>
      <c r="G75" s="139" t="s">
        <v>1218</v>
      </c>
      <c r="H75" s="194" t="s">
        <v>95</v>
      </c>
      <c r="I75" s="194">
        <v>10</v>
      </c>
    </row>
    <row r="76" spans="1:9" ht="25.5">
      <c r="A76" s="138" t="s">
        <v>1791</v>
      </c>
      <c r="B76" s="139" t="s">
        <v>582</v>
      </c>
      <c r="C76" s="138" t="s">
        <v>2665</v>
      </c>
      <c r="D76" s="354">
        <v>2016</v>
      </c>
      <c r="E76" s="211"/>
      <c r="F76" s="139" t="s">
        <v>2666</v>
      </c>
      <c r="G76" s="139" t="s">
        <v>593</v>
      </c>
      <c r="H76" s="194" t="s">
        <v>95</v>
      </c>
      <c r="I76" s="142">
        <v>10</v>
      </c>
    </row>
    <row r="77" spans="1:9" ht="25.5">
      <c r="A77" s="138" t="s">
        <v>1791</v>
      </c>
      <c r="B77" s="139" t="s">
        <v>582</v>
      </c>
      <c r="C77" s="138" t="s">
        <v>2667</v>
      </c>
      <c r="D77" s="354">
        <v>2016</v>
      </c>
      <c r="E77" s="211" t="s">
        <v>497</v>
      </c>
      <c r="F77" s="139" t="s">
        <v>2668</v>
      </c>
      <c r="G77" s="139" t="s">
        <v>1218</v>
      </c>
      <c r="H77" s="194" t="s">
        <v>95</v>
      </c>
      <c r="I77" s="142">
        <v>50</v>
      </c>
    </row>
    <row r="78" spans="1:9" ht="38.25">
      <c r="A78" s="138" t="s">
        <v>1791</v>
      </c>
      <c r="B78" s="139" t="s">
        <v>582</v>
      </c>
      <c r="C78" s="138" t="s">
        <v>2669</v>
      </c>
      <c r="D78" s="354">
        <v>2016</v>
      </c>
      <c r="E78" s="211" t="s">
        <v>464</v>
      </c>
      <c r="F78" s="462" t="s">
        <v>2670</v>
      </c>
      <c r="G78" s="139" t="s">
        <v>1218</v>
      </c>
      <c r="H78" s="194" t="s">
        <v>95</v>
      </c>
      <c r="I78" s="142">
        <v>50</v>
      </c>
    </row>
    <row r="79" spans="1:9" ht="51">
      <c r="A79" s="138" t="s">
        <v>1791</v>
      </c>
      <c r="B79" s="139" t="s">
        <v>582</v>
      </c>
      <c r="C79" s="138" t="s">
        <v>2671</v>
      </c>
      <c r="D79" s="354">
        <v>2016</v>
      </c>
      <c r="E79" s="211" t="s">
        <v>2672</v>
      </c>
      <c r="F79" s="462" t="s">
        <v>2673</v>
      </c>
      <c r="G79" s="139" t="s">
        <v>1218</v>
      </c>
      <c r="H79" s="194" t="s">
        <v>95</v>
      </c>
      <c r="I79" s="142">
        <v>50</v>
      </c>
    </row>
    <row r="80" spans="1:9" ht="51">
      <c r="A80" s="363" t="s">
        <v>2674</v>
      </c>
      <c r="B80" s="360" t="s">
        <v>582</v>
      </c>
      <c r="C80" s="363" t="s">
        <v>1203</v>
      </c>
      <c r="D80" s="354">
        <v>2016</v>
      </c>
      <c r="E80" s="472" t="s">
        <v>985</v>
      </c>
      <c r="F80" s="473" t="s">
        <v>1204</v>
      </c>
      <c r="G80" s="360" t="s">
        <v>425</v>
      </c>
      <c r="H80" s="194" t="s">
        <v>95</v>
      </c>
      <c r="I80" s="310">
        <v>10</v>
      </c>
    </row>
    <row r="81" spans="1:9" ht="51">
      <c r="A81" s="363" t="s">
        <v>2674</v>
      </c>
      <c r="B81" s="360" t="s">
        <v>582</v>
      </c>
      <c r="C81" s="363" t="s">
        <v>1205</v>
      </c>
      <c r="D81" s="354">
        <v>2016</v>
      </c>
      <c r="E81" s="472" t="s">
        <v>990</v>
      </c>
      <c r="F81" s="473" t="s">
        <v>1206</v>
      </c>
      <c r="G81" s="360" t="s">
        <v>425</v>
      </c>
      <c r="H81" s="194" t="s">
        <v>95</v>
      </c>
      <c r="I81" s="310">
        <v>10</v>
      </c>
    </row>
    <row r="82" spans="1:9" ht="25.5">
      <c r="A82" s="290" t="s">
        <v>2675</v>
      </c>
      <c r="B82" s="276" t="s">
        <v>582</v>
      </c>
      <c r="C82" s="290" t="s">
        <v>2676</v>
      </c>
      <c r="D82" s="354">
        <v>2016</v>
      </c>
      <c r="E82" s="403" t="s">
        <v>985</v>
      </c>
      <c r="F82" s="475" t="s">
        <v>1204</v>
      </c>
      <c r="G82" s="276" t="s">
        <v>425</v>
      </c>
      <c r="H82" s="194" t="s">
        <v>95</v>
      </c>
      <c r="I82" s="310">
        <v>10</v>
      </c>
    </row>
    <row r="83" spans="1:9" ht="25.5">
      <c r="A83" s="290" t="s">
        <v>2677</v>
      </c>
      <c r="B83" s="276" t="s">
        <v>582</v>
      </c>
      <c r="C83" s="290" t="s">
        <v>2678</v>
      </c>
      <c r="D83" s="354">
        <v>2016</v>
      </c>
      <c r="E83" s="403" t="s">
        <v>2679</v>
      </c>
      <c r="F83" s="475" t="s">
        <v>2680</v>
      </c>
      <c r="G83" s="276" t="s">
        <v>2681</v>
      </c>
      <c r="H83" s="194" t="s">
        <v>95</v>
      </c>
      <c r="I83" s="310">
        <v>50</v>
      </c>
    </row>
    <row r="84" spans="1:9" ht="38.25">
      <c r="A84" s="290" t="s">
        <v>2677</v>
      </c>
      <c r="B84" s="276" t="s">
        <v>582</v>
      </c>
      <c r="C84" s="290" t="s">
        <v>1506</v>
      </c>
      <c r="D84" s="354">
        <v>2016</v>
      </c>
      <c r="E84" s="403" t="s">
        <v>421</v>
      </c>
      <c r="F84" s="319" t="s">
        <v>2682</v>
      </c>
      <c r="G84" s="276" t="s">
        <v>2683</v>
      </c>
      <c r="H84" s="194" t="s">
        <v>95</v>
      </c>
      <c r="I84" s="310">
        <v>50</v>
      </c>
    </row>
    <row r="85" spans="1:9" ht="38.25">
      <c r="A85" s="290" t="s">
        <v>2677</v>
      </c>
      <c r="B85" s="276" t="s">
        <v>582</v>
      </c>
      <c r="C85" s="260" t="s">
        <v>2684</v>
      </c>
      <c r="D85" s="354">
        <v>2016</v>
      </c>
      <c r="E85" s="403" t="s">
        <v>532</v>
      </c>
      <c r="F85" s="319" t="s">
        <v>2685</v>
      </c>
      <c r="G85" s="276" t="s">
        <v>593</v>
      </c>
      <c r="H85" s="194" t="s">
        <v>95</v>
      </c>
      <c r="I85" s="310">
        <v>50</v>
      </c>
    </row>
    <row r="86" spans="1:9" ht="25.5">
      <c r="A86" s="290" t="s">
        <v>2686</v>
      </c>
      <c r="B86" s="276" t="s">
        <v>582</v>
      </c>
      <c r="C86" s="290" t="s">
        <v>2687</v>
      </c>
      <c r="D86" s="354">
        <v>2016</v>
      </c>
      <c r="E86" s="403" t="s">
        <v>421</v>
      </c>
      <c r="F86" s="475"/>
      <c r="G86" s="276" t="s">
        <v>2688</v>
      </c>
      <c r="H86" s="194" t="s">
        <v>95</v>
      </c>
      <c r="I86" s="310">
        <v>10</v>
      </c>
    </row>
    <row r="87" spans="1:9" ht="25.5">
      <c r="A87" s="290" t="s">
        <v>1197</v>
      </c>
      <c r="B87" s="276" t="s">
        <v>582</v>
      </c>
      <c r="C87" s="290" t="s">
        <v>2676</v>
      </c>
      <c r="D87" s="354">
        <v>2016</v>
      </c>
      <c r="E87" s="403" t="s">
        <v>985</v>
      </c>
      <c r="F87" s="475" t="s">
        <v>1204</v>
      </c>
      <c r="G87" s="276" t="s">
        <v>425</v>
      </c>
      <c r="H87" s="194" t="s">
        <v>95</v>
      </c>
      <c r="I87" s="310">
        <v>10</v>
      </c>
    </row>
    <row r="88" spans="1:9" ht="25.5">
      <c r="A88" s="290" t="s">
        <v>1197</v>
      </c>
      <c r="B88" s="276" t="s">
        <v>582</v>
      </c>
      <c r="C88" s="290" t="s">
        <v>1198</v>
      </c>
      <c r="D88" s="354">
        <v>2016</v>
      </c>
      <c r="E88" s="403" t="s">
        <v>2672</v>
      </c>
      <c r="F88" s="276" t="s">
        <v>1199</v>
      </c>
      <c r="G88" s="276" t="s">
        <v>2689</v>
      </c>
      <c r="H88" s="194" t="s">
        <v>95</v>
      </c>
      <c r="I88" s="310">
        <v>10</v>
      </c>
    </row>
    <row r="89" spans="1:9" ht="25.5">
      <c r="A89" s="290" t="s">
        <v>1197</v>
      </c>
      <c r="B89" s="276" t="s">
        <v>582</v>
      </c>
      <c r="C89" s="290" t="s">
        <v>1198</v>
      </c>
      <c r="D89" s="354">
        <v>2016</v>
      </c>
      <c r="E89" s="403" t="s">
        <v>2690</v>
      </c>
      <c r="F89" s="276" t="s">
        <v>1199</v>
      </c>
      <c r="G89" s="276" t="s">
        <v>2689</v>
      </c>
      <c r="H89" s="194" t="s">
        <v>95</v>
      </c>
      <c r="I89" s="310">
        <v>10</v>
      </c>
    </row>
    <row r="90" spans="1:9" ht="25.5">
      <c r="A90" s="333" t="s">
        <v>2691</v>
      </c>
      <c r="B90" s="333" t="s">
        <v>582</v>
      </c>
      <c r="C90" s="138" t="s">
        <v>2676</v>
      </c>
      <c r="D90" s="354">
        <v>2016</v>
      </c>
      <c r="E90" s="333" t="s">
        <v>985</v>
      </c>
      <c r="F90" s="359" t="s">
        <v>1204</v>
      </c>
      <c r="G90" s="139" t="s">
        <v>425</v>
      </c>
      <c r="H90" s="194" t="s">
        <v>95</v>
      </c>
      <c r="I90" s="194">
        <v>10</v>
      </c>
    </row>
    <row r="91" spans="1:9" ht="63.75">
      <c r="A91" s="290" t="s">
        <v>1458</v>
      </c>
      <c r="B91" s="276" t="s">
        <v>582</v>
      </c>
      <c r="C91" s="290" t="s">
        <v>2692</v>
      </c>
      <c r="D91" s="354">
        <v>2016</v>
      </c>
      <c r="E91" s="403" t="s">
        <v>2693</v>
      </c>
      <c r="F91" s="284" t="s">
        <v>2694</v>
      </c>
      <c r="G91" s="276" t="s">
        <v>2695</v>
      </c>
      <c r="H91" s="194" t="s">
        <v>95</v>
      </c>
      <c r="I91" s="310">
        <v>50</v>
      </c>
    </row>
    <row r="92" spans="1:9" ht="89.25">
      <c r="A92" s="290" t="s">
        <v>1458</v>
      </c>
      <c r="B92" s="276" t="s">
        <v>582</v>
      </c>
      <c r="C92" s="290" t="s">
        <v>2696</v>
      </c>
      <c r="D92" s="354">
        <v>2016</v>
      </c>
      <c r="E92" s="403" t="s">
        <v>2697</v>
      </c>
      <c r="F92" s="319" t="s">
        <v>2698</v>
      </c>
      <c r="G92" s="276" t="s">
        <v>2699</v>
      </c>
      <c r="H92" s="194" t="s">
        <v>95</v>
      </c>
      <c r="I92" s="310">
        <v>50</v>
      </c>
    </row>
    <row r="93" spans="1:9" ht="51">
      <c r="A93" s="290" t="s">
        <v>1458</v>
      </c>
      <c r="B93" s="276" t="s">
        <v>582</v>
      </c>
      <c r="C93" s="260" t="s">
        <v>2700</v>
      </c>
      <c r="D93" s="354">
        <v>2016</v>
      </c>
      <c r="E93" s="403" t="s">
        <v>2697</v>
      </c>
      <c r="F93" s="284" t="s">
        <v>2701</v>
      </c>
      <c r="G93" s="276" t="s">
        <v>2699</v>
      </c>
      <c r="H93" s="194" t="s">
        <v>95</v>
      </c>
      <c r="I93" s="310">
        <v>50</v>
      </c>
    </row>
    <row r="94" spans="1:9" ht="38.25">
      <c r="A94" s="290" t="s">
        <v>1458</v>
      </c>
      <c r="B94" s="276" t="s">
        <v>582</v>
      </c>
      <c r="C94" s="260" t="s">
        <v>2702</v>
      </c>
      <c r="D94" s="354">
        <v>2016</v>
      </c>
      <c r="E94" s="403" t="s">
        <v>1495</v>
      </c>
      <c r="F94" s="284" t="s">
        <v>2703</v>
      </c>
      <c r="G94" s="276" t="s">
        <v>2704</v>
      </c>
      <c r="H94" s="194" t="s">
        <v>95</v>
      </c>
      <c r="I94" s="310">
        <v>50</v>
      </c>
    </row>
    <row r="95" spans="1:9" ht="51">
      <c r="A95" s="290" t="s">
        <v>1458</v>
      </c>
      <c r="B95" s="276" t="s">
        <v>582</v>
      </c>
      <c r="C95" s="290" t="s">
        <v>2705</v>
      </c>
      <c r="D95" s="354">
        <v>2016</v>
      </c>
      <c r="E95" s="403" t="s">
        <v>2706</v>
      </c>
      <c r="F95" s="266" t="s">
        <v>2707</v>
      </c>
      <c r="G95" s="276" t="s">
        <v>2708</v>
      </c>
      <c r="H95" s="194" t="s">
        <v>95</v>
      </c>
      <c r="I95" s="310">
        <v>50</v>
      </c>
    </row>
    <row r="96" spans="1:9" ht="38.25">
      <c r="A96" s="290" t="s">
        <v>1458</v>
      </c>
      <c r="B96" s="276" t="s">
        <v>582</v>
      </c>
      <c r="C96" s="290" t="s">
        <v>2709</v>
      </c>
      <c r="D96" s="354">
        <v>2016</v>
      </c>
      <c r="E96" s="403" t="s">
        <v>2710</v>
      </c>
      <c r="F96" s="266" t="s">
        <v>2711</v>
      </c>
      <c r="G96" s="276" t="s">
        <v>2708</v>
      </c>
      <c r="H96" s="194" t="s">
        <v>95</v>
      </c>
      <c r="I96" s="310">
        <v>50</v>
      </c>
    </row>
    <row r="97" spans="1:9" ht="38.25">
      <c r="A97" s="290" t="s">
        <v>1458</v>
      </c>
      <c r="B97" s="276" t="s">
        <v>582</v>
      </c>
      <c r="C97" s="290" t="s">
        <v>2712</v>
      </c>
      <c r="D97" s="354">
        <v>2016</v>
      </c>
      <c r="E97" s="403" t="s">
        <v>2713</v>
      </c>
      <c r="F97" s="266" t="s">
        <v>2714</v>
      </c>
      <c r="G97" s="276" t="s">
        <v>2708</v>
      </c>
      <c r="H97" s="194" t="s">
        <v>95</v>
      </c>
      <c r="I97" s="310">
        <v>50</v>
      </c>
    </row>
    <row r="98" spans="1:9" ht="51">
      <c r="A98" s="290" t="s">
        <v>1458</v>
      </c>
      <c r="B98" s="276" t="s">
        <v>582</v>
      </c>
      <c r="C98" s="266" t="s">
        <v>2715</v>
      </c>
      <c r="D98" s="354">
        <v>2016</v>
      </c>
      <c r="E98" s="403" t="s">
        <v>2716</v>
      </c>
      <c r="F98" s="366" t="s">
        <v>2717</v>
      </c>
      <c r="G98" s="276" t="s">
        <v>2718</v>
      </c>
      <c r="H98" s="194" t="s">
        <v>95</v>
      </c>
      <c r="I98" s="310">
        <v>50</v>
      </c>
    </row>
    <row r="99" spans="1:9" ht="38.25">
      <c r="A99" s="290" t="s">
        <v>1458</v>
      </c>
      <c r="B99" s="276" t="s">
        <v>582</v>
      </c>
      <c r="C99" s="290" t="s">
        <v>2719</v>
      </c>
      <c r="D99" s="354">
        <v>2016</v>
      </c>
      <c r="E99" s="403" t="s">
        <v>2720</v>
      </c>
      <c r="F99" s="276" t="s">
        <v>2721</v>
      </c>
      <c r="G99" s="276" t="s">
        <v>2708</v>
      </c>
      <c r="H99" s="194" t="s">
        <v>95</v>
      </c>
      <c r="I99" s="310">
        <v>10</v>
      </c>
    </row>
    <row r="100" spans="1:9" ht="38.25">
      <c r="A100" s="290" t="s">
        <v>2722</v>
      </c>
      <c r="B100" s="276" t="s">
        <v>582</v>
      </c>
      <c r="C100" s="290" t="s">
        <v>2723</v>
      </c>
      <c r="D100" s="354">
        <v>2016</v>
      </c>
      <c r="E100" s="403" t="s">
        <v>497</v>
      </c>
      <c r="F100" s="475" t="s">
        <v>2724</v>
      </c>
      <c r="G100" s="276" t="s">
        <v>741</v>
      </c>
      <c r="H100" s="194" t="s">
        <v>95</v>
      </c>
      <c r="I100" s="310">
        <v>10</v>
      </c>
    </row>
    <row r="101" spans="1:9" ht="25.5">
      <c r="A101" s="290" t="s">
        <v>2722</v>
      </c>
      <c r="B101" s="276" t="s">
        <v>582</v>
      </c>
      <c r="C101" s="290" t="s">
        <v>2725</v>
      </c>
      <c r="D101" s="354">
        <v>2016</v>
      </c>
      <c r="E101" s="403" t="s">
        <v>2726</v>
      </c>
      <c r="F101" s="276" t="s">
        <v>2727</v>
      </c>
      <c r="G101" s="276" t="s">
        <v>741</v>
      </c>
      <c r="H101" s="194" t="s">
        <v>95</v>
      </c>
      <c r="I101" s="310">
        <v>50</v>
      </c>
    </row>
    <row r="102" spans="1:9" ht="38.25">
      <c r="A102" s="138" t="s">
        <v>3470</v>
      </c>
      <c r="B102" s="139" t="s">
        <v>843</v>
      </c>
      <c r="C102" s="139" t="s">
        <v>3471</v>
      </c>
      <c r="D102" s="140" t="s">
        <v>432</v>
      </c>
      <c r="E102" s="211" t="s">
        <v>360</v>
      </c>
      <c r="F102" s="215" t="s">
        <v>3472</v>
      </c>
      <c r="G102" s="139" t="s">
        <v>425</v>
      </c>
      <c r="H102" s="142" t="s">
        <v>95</v>
      </c>
      <c r="I102" s="196">
        <v>50</v>
      </c>
    </row>
    <row r="103" spans="1:9" ht="38.25">
      <c r="A103" s="653" t="s">
        <v>1903</v>
      </c>
      <c r="B103" s="139" t="s">
        <v>843</v>
      </c>
      <c r="C103" s="218" t="s">
        <v>3473</v>
      </c>
      <c r="D103" s="140" t="s">
        <v>432</v>
      </c>
      <c r="E103" s="211" t="s">
        <v>2733</v>
      </c>
      <c r="F103" s="219" t="s">
        <v>3474</v>
      </c>
      <c r="G103" s="139" t="s">
        <v>3475</v>
      </c>
      <c r="H103" s="142" t="s">
        <v>95</v>
      </c>
      <c r="I103" s="196">
        <v>10</v>
      </c>
    </row>
    <row r="104" spans="1:9" ht="102">
      <c r="A104" s="653" t="s">
        <v>1903</v>
      </c>
      <c r="B104" s="139" t="s">
        <v>843</v>
      </c>
      <c r="C104" s="138" t="s">
        <v>3476</v>
      </c>
      <c r="D104" s="140" t="s">
        <v>432</v>
      </c>
      <c r="E104" s="211" t="s">
        <v>985</v>
      </c>
      <c r="F104" s="139" t="s">
        <v>3477</v>
      </c>
      <c r="G104" s="139" t="s">
        <v>3475</v>
      </c>
      <c r="H104" s="142" t="s">
        <v>95</v>
      </c>
      <c r="I104" s="196">
        <v>10</v>
      </c>
    </row>
    <row r="105" spans="1:9" ht="76.5">
      <c r="A105" s="653" t="s">
        <v>1903</v>
      </c>
      <c r="B105" s="139" t="s">
        <v>843</v>
      </c>
      <c r="C105" s="138" t="s">
        <v>3478</v>
      </c>
      <c r="D105" s="140" t="s">
        <v>432</v>
      </c>
      <c r="E105" s="211"/>
      <c r="F105" s="139" t="s">
        <v>3479</v>
      </c>
      <c r="G105" s="139" t="s">
        <v>3475</v>
      </c>
      <c r="H105" s="142" t="s">
        <v>95</v>
      </c>
      <c r="I105" s="196">
        <v>10</v>
      </c>
    </row>
    <row r="106" spans="1:9" ht="38.25">
      <c r="A106" s="653" t="s">
        <v>1903</v>
      </c>
      <c r="B106" s="139" t="s">
        <v>843</v>
      </c>
      <c r="C106" s="138" t="s">
        <v>3480</v>
      </c>
      <c r="D106" s="140" t="s">
        <v>432</v>
      </c>
      <c r="E106" s="211" t="s">
        <v>1511</v>
      </c>
      <c r="F106" s="139" t="s">
        <v>3481</v>
      </c>
      <c r="G106" s="139" t="s">
        <v>3475</v>
      </c>
      <c r="H106" s="142" t="s">
        <v>95</v>
      </c>
      <c r="I106" s="196">
        <v>10</v>
      </c>
    </row>
    <row r="107" spans="1:9" ht="38.25">
      <c r="A107" s="138" t="s">
        <v>1903</v>
      </c>
      <c r="B107" s="139" t="s">
        <v>843</v>
      </c>
      <c r="C107" s="138" t="s">
        <v>2847</v>
      </c>
      <c r="D107" s="140" t="s">
        <v>432</v>
      </c>
      <c r="E107" s="211" t="s">
        <v>88</v>
      </c>
      <c r="F107" s="139" t="s">
        <v>2848</v>
      </c>
      <c r="G107" s="139" t="s">
        <v>3475</v>
      </c>
      <c r="H107" s="142" t="s">
        <v>95</v>
      </c>
      <c r="I107" s="196">
        <v>10</v>
      </c>
    </row>
    <row r="108" spans="1:9" ht="25.5">
      <c r="A108" s="138" t="s">
        <v>1903</v>
      </c>
      <c r="B108" s="139" t="s">
        <v>843</v>
      </c>
      <c r="C108" s="138" t="s">
        <v>2849</v>
      </c>
      <c r="D108" s="140" t="s">
        <v>432</v>
      </c>
      <c r="E108" s="211"/>
      <c r="F108" s="139" t="s">
        <v>2850</v>
      </c>
      <c r="G108" s="139" t="s">
        <v>3475</v>
      </c>
      <c r="H108" s="142" t="s">
        <v>95</v>
      </c>
      <c r="I108" s="196">
        <v>50</v>
      </c>
    </row>
    <row r="109" spans="1:9" ht="51">
      <c r="A109" s="138" t="s">
        <v>1903</v>
      </c>
      <c r="B109" s="139" t="s">
        <v>843</v>
      </c>
      <c r="C109" s="138" t="s">
        <v>2851</v>
      </c>
      <c r="D109" s="140" t="s">
        <v>432</v>
      </c>
      <c r="E109" s="211" t="s">
        <v>88</v>
      </c>
      <c r="F109" s="139" t="s">
        <v>2852</v>
      </c>
      <c r="G109" s="139" t="s">
        <v>3475</v>
      </c>
      <c r="H109" s="142" t="s">
        <v>95</v>
      </c>
      <c r="I109" s="196">
        <v>50</v>
      </c>
    </row>
    <row r="110" spans="1:9" ht="38.25">
      <c r="A110" s="138" t="s">
        <v>1907</v>
      </c>
      <c r="B110" s="139" t="s">
        <v>843</v>
      </c>
      <c r="C110" s="138" t="s">
        <v>2853</v>
      </c>
      <c r="D110" s="140" t="s">
        <v>432</v>
      </c>
      <c r="E110" s="211"/>
      <c r="F110" s="126" t="s">
        <v>2854</v>
      </c>
      <c r="G110" s="139" t="s">
        <v>2855</v>
      </c>
      <c r="H110" s="194" t="s">
        <v>95</v>
      </c>
      <c r="I110" s="194">
        <v>50</v>
      </c>
    </row>
    <row r="111" spans="1:9" ht="38.25">
      <c r="A111" s="138" t="s">
        <v>1907</v>
      </c>
      <c r="B111" s="139" t="s">
        <v>843</v>
      </c>
      <c r="C111" s="654" t="s">
        <v>2856</v>
      </c>
      <c r="D111" s="140" t="s">
        <v>432</v>
      </c>
      <c r="E111" s="211"/>
      <c r="F111" s="139" t="s">
        <v>2857</v>
      </c>
      <c r="G111" s="139" t="s">
        <v>2855</v>
      </c>
      <c r="H111" s="194" t="s">
        <v>95</v>
      </c>
      <c r="I111" s="194">
        <v>50</v>
      </c>
    </row>
    <row r="112" spans="1:9" ht="30">
      <c r="A112" s="200" t="s">
        <v>1907</v>
      </c>
      <c r="B112" s="139" t="s">
        <v>843</v>
      </c>
      <c r="C112" s="655" t="s">
        <v>2858</v>
      </c>
      <c r="D112" s="140" t="s">
        <v>432</v>
      </c>
      <c r="E112" s="656"/>
      <c r="F112" s="215" t="s">
        <v>2859</v>
      </c>
      <c r="G112" s="139" t="s">
        <v>2855</v>
      </c>
      <c r="H112" s="194" t="s">
        <v>95</v>
      </c>
      <c r="I112" s="194">
        <v>50</v>
      </c>
    </row>
    <row r="113" spans="1:9" ht="38.25">
      <c r="A113" s="138" t="s">
        <v>1907</v>
      </c>
      <c r="B113" s="139" t="s">
        <v>843</v>
      </c>
      <c r="C113" s="654" t="s">
        <v>2860</v>
      </c>
      <c r="D113" s="140" t="s">
        <v>432</v>
      </c>
      <c r="E113" s="211"/>
      <c r="F113" s="139" t="s">
        <v>2861</v>
      </c>
      <c r="G113" s="139" t="s">
        <v>2855</v>
      </c>
      <c r="H113" s="194" t="s">
        <v>95</v>
      </c>
      <c r="I113" s="194">
        <v>50</v>
      </c>
    </row>
    <row r="114" spans="1:9" ht="75">
      <c r="A114" s="138" t="s">
        <v>1907</v>
      </c>
      <c r="B114" s="139" t="s">
        <v>843</v>
      </c>
      <c r="C114" s="138" t="s">
        <v>2862</v>
      </c>
      <c r="D114" s="140" t="s">
        <v>432</v>
      </c>
      <c r="E114" s="211"/>
      <c r="F114" s="657" t="s">
        <v>2863</v>
      </c>
      <c r="G114" s="139" t="s">
        <v>425</v>
      </c>
      <c r="H114" s="194" t="s">
        <v>95</v>
      </c>
      <c r="I114" s="196">
        <v>10</v>
      </c>
    </row>
    <row r="115" spans="1:9" ht="64.5">
      <c r="A115" s="138" t="s">
        <v>1907</v>
      </c>
      <c r="B115" s="139" t="s">
        <v>843</v>
      </c>
      <c r="C115" s="587" t="s">
        <v>2864</v>
      </c>
      <c r="D115" s="140" t="s">
        <v>432</v>
      </c>
      <c r="E115" s="211"/>
      <c r="F115" s="658" t="s">
        <v>2865</v>
      </c>
      <c r="G115" s="139" t="s">
        <v>2866</v>
      </c>
      <c r="H115" s="194" t="s">
        <v>95</v>
      </c>
      <c r="I115" s="196">
        <v>10</v>
      </c>
    </row>
    <row r="116" spans="1:9" ht="38.25">
      <c r="A116" s="138" t="s">
        <v>1907</v>
      </c>
      <c r="B116" s="139" t="s">
        <v>843</v>
      </c>
      <c r="C116" s="659" t="s">
        <v>2867</v>
      </c>
      <c r="D116" s="140" t="s">
        <v>432</v>
      </c>
      <c r="E116" s="211"/>
      <c r="F116" s="657" t="s">
        <v>2868</v>
      </c>
      <c r="G116" s="139" t="s">
        <v>425</v>
      </c>
      <c r="H116" s="194" t="s">
        <v>95</v>
      </c>
      <c r="I116" s="196">
        <v>10</v>
      </c>
    </row>
    <row r="117" spans="1:9" ht="150">
      <c r="A117" s="138" t="s">
        <v>1907</v>
      </c>
      <c r="B117" s="139" t="s">
        <v>843</v>
      </c>
      <c r="C117" s="385" t="s">
        <v>2869</v>
      </c>
      <c r="D117" s="140" t="s">
        <v>432</v>
      </c>
      <c r="E117" s="211"/>
      <c r="F117" s="657" t="s">
        <v>2870</v>
      </c>
      <c r="G117" s="139" t="s">
        <v>2871</v>
      </c>
      <c r="H117" s="194" t="s">
        <v>95</v>
      </c>
      <c r="I117" s="196">
        <v>10</v>
      </c>
    </row>
    <row r="118" spans="1:9" ht="39">
      <c r="A118" s="138" t="s">
        <v>1907</v>
      </c>
      <c r="B118" s="139" t="s">
        <v>843</v>
      </c>
      <c r="C118" s="587" t="s">
        <v>2872</v>
      </c>
      <c r="D118" s="140" t="s">
        <v>432</v>
      </c>
      <c r="E118" s="211"/>
      <c r="F118" s="657" t="s">
        <v>2868</v>
      </c>
      <c r="G118" s="139" t="s">
        <v>425</v>
      </c>
      <c r="H118" s="194" t="s">
        <v>95</v>
      </c>
      <c r="I118" s="196">
        <v>10</v>
      </c>
    </row>
    <row r="119" spans="1:9" ht="39">
      <c r="A119" s="138" t="s">
        <v>1907</v>
      </c>
      <c r="B119" s="139" t="s">
        <v>843</v>
      </c>
      <c r="C119" s="389" t="s">
        <v>2873</v>
      </c>
      <c r="D119" s="140" t="s">
        <v>432</v>
      </c>
      <c r="E119" s="211"/>
      <c r="F119" s="587" t="s">
        <v>2874</v>
      </c>
      <c r="G119" s="139" t="s">
        <v>2871</v>
      </c>
      <c r="H119" s="194" t="s">
        <v>95</v>
      </c>
      <c r="I119" s="196">
        <v>10</v>
      </c>
    </row>
    <row r="120" spans="1:9" ht="64.5">
      <c r="A120" s="138" t="s">
        <v>1907</v>
      </c>
      <c r="B120" s="139" t="s">
        <v>843</v>
      </c>
      <c r="C120" s="660" t="s">
        <v>2875</v>
      </c>
      <c r="D120" s="140" t="s">
        <v>432</v>
      </c>
      <c r="E120" s="211"/>
      <c r="F120" s="658" t="s">
        <v>2876</v>
      </c>
      <c r="G120" s="139" t="s">
        <v>425</v>
      </c>
      <c r="H120" s="194" t="s">
        <v>95</v>
      </c>
      <c r="I120" s="196">
        <v>50</v>
      </c>
    </row>
    <row r="121" spans="1:9" ht="77.25">
      <c r="A121" s="138" t="s">
        <v>1907</v>
      </c>
      <c r="B121" s="139" t="s">
        <v>843</v>
      </c>
      <c r="C121" s="660" t="s">
        <v>2877</v>
      </c>
      <c r="D121" s="140" t="s">
        <v>432</v>
      </c>
      <c r="E121" s="211"/>
      <c r="F121" s="657" t="s">
        <v>2878</v>
      </c>
      <c r="G121" s="139" t="s">
        <v>425</v>
      </c>
      <c r="H121" s="194" t="s">
        <v>95</v>
      </c>
      <c r="I121" s="196">
        <v>50</v>
      </c>
    </row>
    <row r="122" spans="1:9" ht="120">
      <c r="A122" s="138" t="s">
        <v>1907</v>
      </c>
      <c r="B122" s="139" t="s">
        <v>843</v>
      </c>
      <c r="C122" s="587" t="s">
        <v>2879</v>
      </c>
      <c r="D122" s="140" t="s">
        <v>432</v>
      </c>
      <c r="E122" s="211"/>
      <c r="F122" s="657" t="s">
        <v>457</v>
      </c>
      <c r="G122" s="139" t="s">
        <v>425</v>
      </c>
      <c r="H122" s="194" t="s">
        <v>95</v>
      </c>
      <c r="I122" s="196">
        <v>10</v>
      </c>
    </row>
    <row r="123" spans="1:9" ht="102.75">
      <c r="A123" s="138" t="s">
        <v>1907</v>
      </c>
      <c r="B123" s="139" t="s">
        <v>843</v>
      </c>
      <c r="C123" s="587" t="s">
        <v>2880</v>
      </c>
      <c r="D123" s="140" t="s">
        <v>432</v>
      </c>
      <c r="E123" s="211"/>
      <c r="F123" s="657" t="s">
        <v>2881</v>
      </c>
      <c r="G123" s="139" t="s">
        <v>425</v>
      </c>
      <c r="H123" s="194" t="s">
        <v>95</v>
      </c>
      <c r="I123" s="196">
        <v>10</v>
      </c>
    </row>
    <row r="124" spans="1:9" ht="60">
      <c r="A124" s="138" t="s">
        <v>1907</v>
      </c>
      <c r="B124" s="139" t="s">
        <v>843</v>
      </c>
      <c r="C124" s="587" t="s">
        <v>2882</v>
      </c>
      <c r="D124" s="140" t="s">
        <v>432</v>
      </c>
      <c r="E124" s="211"/>
      <c r="F124" s="657" t="s">
        <v>2883</v>
      </c>
      <c r="G124" s="139" t="s">
        <v>425</v>
      </c>
      <c r="H124" s="194" t="s">
        <v>95</v>
      </c>
      <c r="I124" s="196">
        <v>10</v>
      </c>
    </row>
    <row r="125" spans="1:9" ht="54">
      <c r="A125" s="138" t="s">
        <v>1907</v>
      </c>
      <c r="B125" s="139" t="s">
        <v>843</v>
      </c>
      <c r="C125" s="661" t="s">
        <v>2884</v>
      </c>
      <c r="D125" s="140" t="s">
        <v>432</v>
      </c>
      <c r="E125" s="211"/>
      <c r="F125" s="657" t="s">
        <v>2885</v>
      </c>
      <c r="G125" s="139" t="s">
        <v>425</v>
      </c>
      <c r="H125" s="194" t="s">
        <v>95</v>
      </c>
      <c r="I125" s="196">
        <v>10</v>
      </c>
    </row>
    <row r="126" spans="1:9" ht="53.25">
      <c r="A126" s="290" t="s">
        <v>2886</v>
      </c>
      <c r="B126" s="139" t="s">
        <v>843</v>
      </c>
      <c r="C126" s="260" t="s">
        <v>2887</v>
      </c>
      <c r="D126" s="140" t="s">
        <v>432</v>
      </c>
      <c r="E126" s="403"/>
      <c r="F126" s="276" t="s">
        <v>2888</v>
      </c>
      <c r="G126" s="276" t="s">
        <v>2889</v>
      </c>
      <c r="H126" s="194" t="s">
        <v>95</v>
      </c>
      <c r="I126" s="283">
        <v>50</v>
      </c>
    </row>
    <row r="127" spans="1:9" ht="53.25">
      <c r="A127" s="290" t="s">
        <v>2886</v>
      </c>
      <c r="B127" s="139" t="s">
        <v>843</v>
      </c>
      <c r="C127" s="260" t="s">
        <v>3492</v>
      </c>
      <c r="D127" s="140" t="s">
        <v>432</v>
      </c>
      <c r="E127" s="403"/>
      <c r="F127" s="276" t="s">
        <v>3493</v>
      </c>
      <c r="G127" s="276" t="s">
        <v>2889</v>
      </c>
      <c r="H127" s="194" t="s">
        <v>95</v>
      </c>
      <c r="I127" s="283">
        <v>50</v>
      </c>
    </row>
    <row r="128" spans="1:9" ht="53.25">
      <c r="A128" s="290" t="s">
        <v>2886</v>
      </c>
      <c r="B128" s="139" t="s">
        <v>843</v>
      </c>
      <c r="C128" s="260" t="s">
        <v>3494</v>
      </c>
      <c r="D128" s="140" t="s">
        <v>432</v>
      </c>
      <c r="E128" s="403"/>
      <c r="F128" s="276" t="s">
        <v>3495</v>
      </c>
      <c r="G128" s="276" t="s">
        <v>3496</v>
      </c>
      <c r="H128" s="194" t="s">
        <v>95</v>
      </c>
      <c r="I128" s="283">
        <v>10</v>
      </c>
    </row>
    <row r="129" spans="1:9" ht="51">
      <c r="A129" s="290" t="s">
        <v>3497</v>
      </c>
      <c r="B129" s="139" t="s">
        <v>843</v>
      </c>
      <c r="C129" s="290" t="s">
        <v>3498</v>
      </c>
      <c r="D129" s="140" t="s">
        <v>432</v>
      </c>
      <c r="E129" s="403" t="s">
        <v>3499</v>
      </c>
      <c r="F129" s="276" t="s">
        <v>3479</v>
      </c>
      <c r="G129" s="276" t="s">
        <v>3500</v>
      </c>
      <c r="H129" s="194" t="s">
        <v>95</v>
      </c>
      <c r="I129" s="283">
        <v>10</v>
      </c>
    </row>
    <row r="130" spans="1:9" ht="64.5">
      <c r="A130" s="361" t="s">
        <v>2310</v>
      </c>
      <c r="B130" s="139" t="s">
        <v>843</v>
      </c>
      <c r="C130" s="662" t="s">
        <v>3501</v>
      </c>
      <c r="D130" s="140" t="s">
        <v>432</v>
      </c>
      <c r="E130" s="403" t="s">
        <v>3502</v>
      </c>
      <c r="F130" s="292" t="s">
        <v>3503</v>
      </c>
      <c r="G130" s="276" t="s">
        <v>425</v>
      </c>
      <c r="H130" s="194" t="s">
        <v>95</v>
      </c>
      <c r="I130" s="283">
        <v>50</v>
      </c>
    </row>
    <row r="131" spans="1:9" ht="75">
      <c r="A131" s="361" t="s">
        <v>2310</v>
      </c>
      <c r="B131" s="139" t="s">
        <v>843</v>
      </c>
      <c r="C131" s="663" t="s">
        <v>3504</v>
      </c>
      <c r="D131" s="140" t="s">
        <v>432</v>
      </c>
      <c r="E131" s="664" t="s">
        <v>622</v>
      </c>
      <c r="F131" s="665" t="s">
        <v>3505</v>
      </c>
      <c r="G131" s="361" t="s">
        <v>3506</v>
      </c>
      <c r="H131" s="194" t="s">
        <v>95</v>
      </c>
      <c r="I131" s="474">
        <v>10</v>
      </c>
    </row>
    <row r="132" spans="1:9" ht="45">
      <c r="A132" s="361" t="s">
        <v>2310</v>
      </c>
      <c r="B132" s="139" t="s">
        <v>843</v>
      </c>
      <c r="C132" s="666" t="s">
        <v>2311</v>
      </c>
      <c r="D132" s="140" t="s">
        <v>432</v>
      </c>
      <c r="E132" s="664"/>
      <c r="F132" s="665" t="s">
        <v>3507</v>
      </c>
      <c r="G132" s="361" t="s">
        <v>3506</v>
      </c>
      <c r="H132" s="194" t="s">
        <v>95</v>
      </c>
      <c r="I132" s="474">
        <v>10</v>
      </c>
    </row>
    <row r="133" spans="1:9" ht="76.5">
      <c r="A133" s="667" t="s">
        <v>3508</v>
      </c>
      <c r="B133" s="139" t="s">
        <v>843</v>
      </c>
      <c r="C133" s="266" t="s">
        <v>3509</v>
      </c>
      <c r="D133" s="140" t="s">
        <v>432</v>
      </c>
      <c r="E133" s="668" t="s">
        <v>532</v>
      </c>
      <c r="F133" s="669" t="s">
        <v>3510</v>
      </c>
      <c r="G133" s="266" t="s">
        <v>3511</v>
      </c>
      <c r="H133" s="194" t="s">
        <v>95</v>
      </c>
      <c r="I133" s="283">
        <v>10</v>
      </c>
    </row>
    <row r="134" spans="1:9" ht="45">
      <c r="A134" s="290" t="s">
        <v>3508</v>
      </c>
      <c r="B134" s="139" t="s">
        <v>843</v>
      </c>
      <c r="C134" s="290" t="s">
        <v>3512</v>
      </c>
      <c r="D134" s="140" t="s">
        <v>432</v>
      </c>
      <c r="E134" s="403"/>
      <c r="F134" s="292" t="s">
        <v>3513</v>
      </c>
      <c r="G134" s="276" t="s">
        <v>3514</v>
      </c>
      <c r="H134" s="194" t="s">
        <v>95</v>
      </c>
      <c r="I134" s="283">
        <v>10</v>
      </c>
    </row>
    <row r="135" spans="1:9" ht="30">
      <c r="A135" s="290" t="s">
        <v>3508</v>
      </c>
      <c r="B135" s="139" t="s">
        <v>843</v>
      </c>
      <c r="C135" s="290" t="s">
        <v>3515</v>
      </c>
      <c r="D135" s="140" t="s">
        <v>432</v>
      </c>
      <c r="E135" s="403"/>
      <c r="F135" s="292" t="s">
        <v>3004</v>
      </c>
      <c r="G135" s="276" t="s">
        <v>419</v>
      </c>
      <c r="H135" s="194" t="s">
        <v>95</v>
      </c>
      <c r="I135" s="283">
        <v>10</v>
      </c>
    </row>
    <row r="136" spans="1:9" ht="51">
      <c r="A136" s="260" t="s">
        <v>3516</v>
      </c>
      <c r="B136" s="139" t="s">
        <v>843</v>
      </c>
      <c r="C136" s="290" t="s">
        <v>3517</v>
      </c>
      <c r="D136" s="140" t="s">
        <v>432</v>
      </c>
      <c r="E136" s="403" t="s">
        <v>3518</v>
      </c>
      <c r="F136" s="292" t="s">
        <v>3519</v>
      </c>
      <c r="G136" s="276" t="s">
        <v>741</v>
      </c>
      <c r="H136" s="194" t="s">
        <v>95</v>
      </c>
      <c r="I136" s="310">
        <v>50</v>
      </c>
    </row>
    <row r="137" spans="1:9" ht="63.75">
      <c r="A137" s="260" t="s">
        <v>3516</v>
      </c>
      <c r="B137" s="139" t="s">
        <v>843</v>
      </c>
      <c r="C137" s="290" t="s">
        <v>3520</v>
      </c>
      <c r="D137" s="140" t="s">
        <v>432</v>
      </c>
      <c r="E137" s="403" t="s">
        <v>2194</v>
      </c>
      <c r="F137" s="670" t="s">
        <v>3521</v>
      </c>
      <c r="G137" s="276" t="s">
        <v>741</v>
      </c>
      <c r="H137" s="194" t="s">
        <v>95</v>
      </c>
      <c r="I137" s="310">
        <v>50</v>
      </c>
    </row>
    <row r="138" spans="1:9" ht="76.5">
      <c r="A138" s="260" t="s">
        <v>3516</v>
      </c>
      <c r="B138" s="139" t="s">
        <v>843</v>
      </c>
      <c r="C138" s="290" t="s">
        <v>3522</v>
      </c>
      <c r="D138" s="140" t="s">
        <v>432</v>
      </c>
      <c r="E138" s="403" t="s">
        <v>1495</v>
      </c>
      <c r="F138" s="670" t="s">
        <v>3523</v>
      </c>
      <c r="G138" s="276" t="s">
        <v>3524</v>
      </c>
      <c r="H138" s="194" t="s">
        <v>95</v>
      </c>
      <c r="I138" s="310">
        <v>10</v>
      </c>
    </row>
    <row r="139" spans="1:9" ht="30">
      <c r="A139" s="260" t="s">
        <v>3516</v>
      </c>
      <c r="B139" s="139" t="s">
        <v>843</v>
      </c>
      <c r="C139" s="290" t="s">
        <v>3525</v>
      </c>
      <c r="D139" s="140" t="s">
        <v>432</v>
      </c>
      <c r="E139" s="403"/>
      <c r="F139" s="292" t="s">
        <v>3526</v>
      </c>
      <c r="G139" s="276" t="s">
        <v>3524</v>
      </c>
      <c r="H139" s="194" t="s">
        <v>95</v>
      </c>
      <c r="I139" s="310">
        <v>10</v>
      </c>
    </row>
    <row r="140" spans="1:9" ht="30">
      <c r="A140" s="260" t="s">
        <v>3516</v>
      </c>
      <c r="B140" s="139" t="s">
        <v>843</v>
      </c>
      <c r="C140" s="290" t="s">
        <v>3527</v>
      </c>
      <c r="D140" s="140" t="s">
        <v>432</v>
      </c>
      <c r="E140" s="403"/>
      <c r="F140" s="292" t="s">
        <v>3526</v>
      </c>
      <c r="G140" s="276" t="s">
        <v>3524</v>
      </c>
      <c r="H140" s="194" t="s">
        <v>95</v>
      </c>
      <c r="I140" s="310">
        <v>10</v>
      </c>
    </row>
    <row r="141" spans="1:9" ht="60">
      <c r="A141" s="260" t="s">
        <v>3516</v>
      </c>
      <c r="B141" s="139" t="s">
        <v>843</v>
      </c>
      <c r="C141" s="290" t="s">
        <v>3528</v>
      </c>
      <c r="D141" s="140" t="s">
        <v>432</v>
      </c>
      <c r="E141" s="403"/>
      <c r="F141" s="292" t="s">
        <v>3529</v>
      </c>
      <c r="G141" s="276" t="s">
        <v>3524</v>
      </c>
      <c r="H141" s="194" t="s">
        <v>95</v>
      </c>
      <c r="I141" s="310">
        <v>10</v>
      </c>
    </row>
    <row r="142" spans="1:9" ht="38.25">
      <c r="A142" s="260" t="s">
        <v>3516</v>
      </c>
      <c r="B142" s="139" t="s">
        <v>843</v>
      </c>
      <c r="C142" s="260" t="s">
        <v>3530</v>
      </c>
      <c r="D142" s="140" t="s">
        <v>432</v>
      </c>
      <c r="E142" s="261" t="s">
        <v>1793</v>
      </c>
      <c r="F142" s="292" t="s">
        <v>3531</v>
      </c>
      <c r="G142" s="261" t="s">
        <v>3524</v>
      </c>
      <c r="H142" s="194" t="s">
        <v>95</v>
      </c>
      <c r="I142" s="529">
        <v>10</v>
      </c>
    </row>
    <row r="143" spans="1:9" ht="90">
      <c r="A143" s="260" t="s">
        <v>3532</v>
      </c>
      <c r="B143" s="139" t="s">
        <v>843</v>
      </c>
      <c r="C143" s="260" t="s">
        <v>3452</v>
      </c>
      <c r="D143" s="140" t="s">
        <v>432</v>
      </c>
      <c r="E143" s="671"/>
      <c r="F143" s="292" t="s">
        <v>3453</v>
      </c>
      <c r="G143" s="260" t="s">
        <v>3524</v>
      </c>
      <c r="H143" s="194" t="s">
        <v>95</v>
      </c>
      <c r="I143" s="310">
        <v>50</v>
      </c>
    </row>
    <row r="144" spans="1:9" ht="51">
      <c r="A144" s="290" t="s">
        <v>1924</v>
      </c>
      <c r="B144" s="139" t="s">
        <v>843</v>
      </c>
      <c r="C144" s="290" t="s">
        <v>3533</v>
      </c>
      <c r="D144" s="140" t="s">
        <v>432</v>
      </c>
      <c r="E144" s="403" t="s">
        <v>464</v>
      </c>
      <c r="F144" s="276" t="s">
        <v>3534</v>
      </c>
      <c r="G144" s="276" t="s">
        <v>741</v>
      </c>
      <c r="H144" s="194" t="s">
        <v>95</v>
      </c>
      <c r="I144" s="283">
        <v>10</v>
      </c>
    </row>
    <row r="145" spans="1:9" ht="25.5">
      <c r="A145" s="290" t="s">
        <v>1929</v>
      </c>
      <c r="B145" s="139" t="s">
        <v>843</v>
      </c>
      <c r="C145" s="290" t="s">
        <v>2311</v>
      </c>
      <c r="D145" s="140" t="s">
        <v>432</v>
      </c>
      <c r="E145" s="403"/>
      <c r="F145" s="276" t="s">
        <v>3535</v>
      </c>
      <c r="G145" s="276" t="s">
        <v>419</v>
      </c>
      <c r="H145" s="194" t="s">
        <v>95</v>
      </c>
      <c r="I145" s="283">
        <v>10</v>
      </c>
    </row>
    <row r="146" spans="1:9" ht="75">
      <c r="A146" s="290" t="s">
        <v>3536</v>
      </c>
      <c r="B146" s="139" t="s">
        <v>843</v>
      </c>
      <c r="C146" s="290" t="s">
        <v>3537</v>
      </c>
      <c r="D146" s="140" t="s">
        <v>432</v>
      </c>
      <c r="E146" s="403" t="s">
        <v>400</v>
      </c>
      <c r="F146" s="292" t="s">
        <v>3538</v>
      </c>
      <c r="G146" s="276" t="s">
        <v>425</v>
      </c>
      <c r="H146" s="194" t="s">
        <v>95</v>
      </c>
      <c r="I146" s="283">
        <v>50</v>
      </c>
    </row>
    <row r="147" spans="1:9" ht="63.75">
      <c r="A147" s="290" t="s">
        <v>3539</v>
      </c>
      <c r="B147" s="139" t="s">
        <v>843</v>
      </c>
      <c r="C147" s="452" t="s">
        <v>3540</v>
      </c>
      <c r="D147" s="140" t="s">
        <v>432</v>
      </c>
      <c r="E147" s="672" t="s">
        <v>355</v>
      </c>
      <c r="F147" s="451" t="s">
        <v>3541</v>
      </c>
      <c r="G147" s="276" t="s">
        <v>3542</v>
      </c>
      <c r="H147" s="194" t="s">
        <v>95</v>
      </c>
      <c r="I147" s="673">
        <v>50</v>
      </c>
    </row>
    <row r="148" spans="1:9" ht="76.5">
      <c r="A148" s="290" t="s">
        <v>3539</v>
      </c>
      <c r="B148" s="139" t="s">
        <v>843</v>
      </c>
      <c r="C148" s="452" t="s">
        <v>3543</v>
      </c>
      <c r="D148" s="140" t="s">
        <v>432</v>
      </c>
      <c r="E148" s="672" t="s">
        <v>1793</v>
      </c>
      <c r="F148" s="451" t="s">
        <v>3544</v>
      </c>
      <c r="G148" s="276" t="s">
        <v>3542</v>
      </c>
      <c r="H148" s="194" t="s">
        <v>95</v>
      </c>
      <c r="I148" s="673">
        <v>50</v>
      </c>
    </row>
    <row r="149" spans="1:9" ht="64.5">
      <c r="A149" s="290" t="s">
        <v>3456</v>
      </c>
      <c r="B149" s="139" t="s">
        <v>843</v>
      </c>
      <c r="C149" s="452" t="s">
        <v>3545</v>
      </c>
      <c r="D149" s="140" t="s">
        <v>432</v>
      </c>
      <c r="E149" s="672"/>
      <c r="F149" s="674" t="s">
        <v>3546</v>
      </c>
      <c r="G149" s="276" t="s">
        <v>3547</v>
      </c>
      <c r="H149" s="194" t="s">
        <v>95</v>
      </c>
      <c r="I149" s="673">
        <v>50</v>
      </c>
    </row>
    <row r="150" spans="1:9" ht="38.25">
      <c r="A150" s="290" t="s">
        <v>3456</v>
      </c>
      <c r="B150" s="139" t="s">
        <v>843</v>
      </c>
      <c r="C150" s="290" t="s">
        <v>3548</v>
      </c>
      <c r="D150" s="140" t="s">
        <v>432</v>
      </c>
      <c r="E150" s="403"/>
      <c r="F150" s="276" t="s">
        <v>3507</v>
      </c>
      <c r="G150" s="276" t="s">
        <v>3549</v>
      </c>
      <c r="H150" s="194" t="s">
        <v>95</v>
      </c>
      <c r="I150" s="310">
        <v>10</v>
      </c>
    </row>
    <row r="151" spans="1:9" ht="25.5">
      <c r="A151" s="290" t="s">
        <v>3456</v>
      </c>
      <c r="B151" s="139" t="s">
        <v>843</v>
      </c>
      <c r="C151" s="290" t="s">
        <v>3550</v>
      </c>
      <c r="D151" s="140" t="s">
        <v>432</v>
      </c>
      <c r="E151" s="403"/>
      <c r="F151" s="276" t="s">
        <v>3551</v>
      </c>
      <c r="G151" s="276" t="s">
        <v>3552</v>
      </c>
      <c r="H151" s="194" t="s">
        <v>95</v>
      </c>
      <c r="I151" s="310">
        <v>10</v>
      </c>
    </row>
    <row r="152" spans="1:9" ht="89.25">
      <c r="A152" s="290" t="s">
        <v>3456</v>
      </c>
      <c r="B152" s="139" t="s">
        <v>843</v>
      </c>
      <c r="C152" s="290" t="s">
        <v>3553</v>
      </c>
      <c r="D152" s="140" t="s">
        <v>432</v>
      </c>
      <c r="E152" s="403" t="s">
        <v>497</v>
      </c>
      <c r="F152" s="276" t="s">
        <v>3554</v>
      </c>
      <c r="G152" s="276" t="s">
        <v>3542</v>
      </c>
      <c r="H152" s="194" t="s">
        <v>95</v>
      </c>
      <c r="I152" s="310">
        <v>10</v>
      </c>
    </row>
    <row r="153" spans="1:9" ht="51">
      <c r="A153" s="290" t="s">
        <v>3456</v>
      </c>
      <c r="B153" s="139" t="s">
        <v>843</v>
      </c>
      <c r="C153" s="451" t="s">
        <v>3555</v>
      </c>
      <c r="D153" s="140" t="s">
        <v>432</v>
      </c>
      <c r="E153" s="403" t="s">
        <v>795</v>
      </c>
      <c r="F153" s="276" t="s">
        <v>3556</v>
      </c>
      <c r="G153" s="277" t="s">
        <v>3557</v>
      </c>
      <c r="H153" s="194" t="s">
        <v>95</v>
      </c>
      <c r="I153" s="310">
        <v>50</v>
      </c>
    </row>
    <row r="154" spans="1:9" ht="76.5">
      <c r="A154" s="743" t="s">
        <v>3456</v>
      </c>
      <c r="B154" s="139" t="s">
        <v>843</v>
      </c>
      <c r="C154" s="451" t="s">
        <v>3558</v>
      </c>
      <c r="D154" s="140" t="s">
        <v>432</v>
      </c>
      <c r="E154" s="744" t="s">
        <v>497</v>
      </c>
      <c r="F154" s="745" t="s">
        <v>3559</v>
      </c>
      <c r="G154" s="746" t="s">
        <v>3560</v>
      </c>
      <c r="H154" s="194" t="s">
        <v>95</v>
      </c>
      <c r="I154" s="742">
        <v>10</v>
      </c>
    </row>
    <row r="155" spans="1:9" ht="38.25">
      <c r="A155" s="743"/>
      <c r="B155" s="139" t="s">
        <v>843</v>
      </c>
      <c r="C155" s="451" t="s">
        <v>3561</v>
      </c>
      <c r="D155" s="140" t="s">
        <v>432</v>
      </c>
      <c r="E155" s="744"/>
      <c r="F155" s="745"/>
      <c r="G155" s="746"/>
      <c r="H155" s="194" t="s">
        <v>95</v>
      </c>
      <c r="I155" s="742"/>
    </row>
    <row r="156" spans="1:9" ht="63.75">
      <c r="A156" s="290" t="s">
        <v>3539</v>
      </c>
      <c r="B156" s="139" t="s">
        <v>843</v>
      </c>
      <c r="C156" s="290" t="s">
        <v>3562</v>
      </c>
      <c r="D156" s="140" t="s">
        <v>432</v>
      </c>
      <c r="E156" s="403" t="s">
        <v>795</v>
      </c>
      <c r="F156" s="276" t="s">
        <v>3563</v>
      </c>
      <c r="G156" s="276" t="s">
        <v>3564</v>
      </c>
      <c r="H156" s="194" t="s">
        <v>95</v>
      </c>
      <c r="I156" s="310">
        <v>10</v>
      </c>
    </row>
    <row r="157" spans="1:9" ht="63.75">
      <c r="A157" s="290" t="s">
        <v>3539</v>
      </c>
      <c r="B157" s="139" t="s">
        <v>843</v>
      </c>
      <c r="C157" s="290" t="s">
        <v>3565</v>
      </c>
      <c r="D157" s="140" t="s">
        <v>432</v>
      </c>
      <c r="E157" s="403" t="s">
        <v>464</v>
      </c>
      <c r="F157" s="276" t="s">
        <v>3566</v>
      </c>
      <c r="G157" s="276" t="s">
        <v>3564</v>
      </c>
      <c r="H157" s="194" t="s">
        <v>95</v>
      </c>
      <c r="I157" s="310">
        <v>10</v>
      </c>
    </row>
    <row r="158" spans="1:9" ht="25.5">
      <c r="A158" s="290" t="s">
        <v>3539</v>
      </c>
      <c r="B158" s="139" t="s">
        <v>843</v>
      </c>
      <c r="C158" s="290" t="s">
        <v>3567</v>
      </c>
      <c r="D158" s="140" t="s">
        <v>432</v>
      </c>
      <c r="E158" s="403" t="s">
        <v>1793</v>
      </c>
      <c r="F158" s="276" t="s">
        <v>3568</v>
      </c>
      <c r="G158" s="276" t="s">
        <v>3569</v>
      </c>
      <c r="H158" s="194" t="s">
        <v>95</v>
      </c>
      <c r="I158" s="310">
        <v>10</v>
      </c>
    </row>
    <row r="159" spans="1:9" ht="25.5">
      <c r="A159" s="290" t="s">
        <v>3539</v>
      </c>
      <c r="B159" s="139" t="s">
        <v>843</v>
      </c>
      <c r="C159" s="290" t="s">
        <v>3570</v>
      </c>
      <c r="D159" s="140" t="s">
        <v>432</v>
      </c>
      <c r="E159" s="403" t="s">
        <v>1793</v>
      </c>
      <c r="F159" s="276" t="s">
        <v>3571</v>
      </c>
      <c r="G159" s="276" t="s">
        <v>3564</v>
      </c>
      <c r="H159" s="194" t="s">
        <v>95</v>
      </c>
      <c r="I159" s="310">
        <v>10</v>
      </c>
    </row>
    <row r="160" spans="1:9" ht="33">
      <c r="A160" s="290" t="s">
        <v>3539</v>
      </c>
      <c r="B160" s="139" t="s">
        <v>843</v>
      </c>
      <c r="C160" s="290" t="s">
        <v>3572</v>
      </c>
      <c r="D160" s="140" t="s">
        <v>432</v>
      </c>
      <c r="E160" s="403"/>
      <c r="F160" s="675" t="s">
        <v>3573</v>
      </c>
      <c r="G160" s="276" t="s">
        <v>3574</v>
      </c>
      <c r="H160" s="194" t="s">
        <v>95</v>
      </c>
      <c r="I160" s="310">
        <v>10</v>
      </c>
    </row>
    <row r="161" spans="1:9" ht="25.5">
      <c r="A161" s="290" t="s">
        <v>3539</v>
      </c>
      <c r="B161" s="139" t="s">
        <v>843</v>
      </c>
      <c r="C161" s="290" t="s">
        <v>3575</v>
      </c>
      <c r="D161" s="140" t="s">
        <v>432</v>
      </c>
      <c r="E161" s="403" t="s">
        <v>985</v>
      </c>
      <c r="F161" s="276" t="s">
        <v>3576</v>
      </c>
      <c r="G161" s="276" t="s">
        <v>3564</v>
      </c>
      <c r="H161" s="194" t="s">
        <v>95</v>
      </c>
      <c r="I161" s="310">
        <v>10</v>
      </c>
    </row>
    <row r="162" spans="1:9" ht="38.25">
      <c r="A162" s="290" t="s">
        <v>3539</v>
      </c>
      <c r="B162" s="139" t="s">
        <v>843</v>
      </c>
      <c r="C162" s="290" t="s">
        <v>3577</v>
      </c>
      <c r="D162" s="140" t="s">
        <v>432</v>
      </c>
      <c r="E162" s="403" t="s">
        <v>985</v>
      </c>
      <c r="F162" s="276" t="s">
        <v>3578</v>
      </c>
      <c r="G162" s="261" t="s">
        <v>3579</v>
      </c>
      <c r="H162" s="194" t="s">
        <v>95</v>
      </c>
      <c r="I162" s="310">
        <v>10</v>
      </c>
    </row>
    <row r="163" spans="1:9" ht="76.5">
      <c r="A163" s="290" t="s">
        <v>3539</v>
      </c>
      <c r="B163" s="139" t="s">
        <v>843</v>
      </c>
      <c r="C163" s="290" t="s">
        <v>3580</v>
      </c>
      <c r="D163" s="140" t="s">
        <v>432</v>
      </c>
      <c r="E163" s="403" t="s">
        <v>1793</v>
      </c>
      <c r="F163" s="276" t="s">
        <v>3581</v>
      </c>
      <c r="G163" s="276" t="s">
        <v>3569</v>
      </c>
      <c r="H163" s="194" t="s">
        <v>95</v>
      </c>
      <c r="I163" s="310">
        <v>10</v>
      </c>
    </row>
    <row r="164" spans="1:9" ht="51">
      <c r="A164" s="290" t="s">
        <v>3539</v>
      </c>
      <c r="B164" s="139" t="s">
        <v>843</v>
      </c>
      <c r="C164" s="290" t="s">
        <v>3582</v>
      </c>
      <c r="D164" s="140" t="s">
        <v>432</v>
      </c>
      <c r="E164" s="403"/>
      <c r="F164" s="276" t="s">
        <v>3583</v>
      </c>
      <c r="G164" s="276" t="s">
        <v>3584</v>
      </c>
      <c r="H164" s="194" t="s">
        <v>95</v>
      </c>
      <c r="I164" s="310">
        <v>10</v>
      </c>
    </row>
    <row r="165" spans="1:9" ht="38.25">
      <c r="A165" s="290" t="s">
        <v>3539</v>
      </c>
      <c r="B165" s="139" t="s">
        <v>843</v>
      </c>
      <c r="C165" s="290" t="s">
        <v>3461</v>
      </c>
      <c r="D165" s="140" t="s">
        <v>432</v>
      </c>
      <c r="E165" s="403"/>
      <c r="F165" s="276" t="s">
        <v>1679</v>
      </c>
      <c r="G165" s="276" t="s">
        <v>3547</v>
      </c>
      <c r="H165" s="194" t="s">
        <v>95</v>
      </c>
      <c r="I165" s="310">
        <v>10</v>
      </c>
    </row>
    <row r="166" spans="1:9" ht="89.25">
      <c r="A166" s="290" t="s">
        <v>3539</v>
      </c>
      <c r="B166" s="139" t="s">
        <v>843</v>
      </c>
      <c r="C166" s="290" t="s">
        <v>3466</v>
      </c>
      <c r="D166" s="140" t="s">
        <v>432</v>
      </c>
      <c r="E166" s="403"/>
      <c r="F166" s="266" t="s">
        <v>3585</v>
      </c>
      <c r="G166" s="276" t="s">
        <v>3455</v>
      </c>
      <c r="H166" s="194" t="s">
        <v>95</v>
      </c>
      <c r="I166" s="310">
        <v>10</v>
      </c>
    </row>
    <row r="167" spans="1:9">
      <c r="A167" s="138"/>
      <c r="B167" s="138"/>
      <c r="C167" s="138"/>
      <c r="D167" s="210"/>
      <c r="E167" s="211"/>
      <c r="F167" s="126"/>
      <c r="G167" s="139"/>
      <c r="H167" s="194"/>
      <c r="I167" s="138"/>
    </row>
    <row r="168" spans="1:9">
      <c r="A168" s="138"/>
      <c r="B168" s="138"/>
      <c r="C168" s="138"/>
      <c r="D168" s="210"/>
      <c r="E168" s="211"/>
      <c r="F168" s="126"/>
      <c r="G168" s="139"/>
      <c r="H168" s="194"/>
      <c r="I168" s="138"/>
    </row>
    <row r="169" spans="1:9">
      <c r="A169" s="138"/>
      <c r="B169" s="138"/>
      <c r="C169" s="138"/>
      <c r="D169" s="210"/>
      <c r="E169" s="211"/>
      <c r="F169" s="126"/>
      <c r="G169" s="139"/>
      <c r="H169" s="194"/>
      <c r="I169" s="138"/>
    </row>
    <row r="170" spans="1:9">
      <c r="A170" s="138"/>
      <c r="B170" s="138"/>
      <c r="C170" s="138"/>
      <c r="D170" s="210"/>
      <c r="E170" s="211"/>
      <c r="F170" s="126"/>
      <c r="G170" s="139"/>
      <c r="H170" s="194"/>
      <c r="I170" s="138"/>
    </row>
    <row r="171" spans="1:9">
      <c r="A171" s="138"/>
      <c r="B171" s="138"/>
      <c r="C171" s="138"/>
      <c r="D171" s="210"/>
      <c r="E171" s="211"/>
      <c r="F171" s="126"/>
      <c r="G171" s="139"/>
      <c r="H171" s="194"/>
      <c r="I171" s="138"/>
    </row>
    <row r="172" spans="1:9">
      <c r="A172" s="138"/>
      <c r="B172" s="138"/>
      <c r="C172" s="138"/>
      <c r="D172" s="210"/>
      <c r="E172" s="211"/>
      <c r="F172" s="126"/>
      <c r="G172" s="139"/>
      <c r="H172" s="194"/>
      <c r="I172" s="138"/>
    </row>
    <row r="173" spans="1:9">
      <c r="A173" s="138"/>
      <c r="B173" s="138"/>
      <c r="C173" s="138"/>
      <c r="D173" s="210"/>
      <c r="E173" s="211"/>
      <c r="F173" s="126"/>
      <c r="G173" s="139"/>
      <c r="H173" s="194"/>
      <c r="I173" s="138"/>
    </row>
    <row r="174" spans="1:9">
      <c r="A174" s="138"/>
      <c r="B174" s="138"/>
      <c r="C174" s="138"/>
      <c r="D174" s="210"/>
      <c r="E174" s="211"/>
      <c r="F174" s="126"/>
      <c r="G174" s="139"/>
      <c r="H174" s="194"/>
      <c r="I174" s="138"/>
    </row>
    <row r="175" spans="1:9">
      <c r="A175" s="138"/>
      <c r="B175" s="138"/>
      <c r="C175" s="138"/>
      <c r="D175" s="210"/>
      <c r="E175" s="211"/>
      <c r="F175" s="126"/>
      <c r="G175" s="139"/>
      <c r="H175" s="194"/>
      <c r="I175" s="138"/>
    </row>
    <row r="176" spans="1:9">
      <c r="A176" s="138"/>
      <c r="B176" s="138"/>
      <c r="C176" s="138"/>
      <c r="D176" s="210"/>
      <c r="E176" s="211"/>
      <c r="F176" s="126"/>
      <c r="G176" s="139"/>
      <c r="H176" s="194"/>
      <c r="I176" s="138"/>
    </row>
    <row r="177" spans="1:9">
      <c r="A177" s="138"/>
      <c r="B177" s="138"/>
      <c r="C177" s="138"/>
      <c r="D177" s="210"/>
      <c r="E177" s="211"/>
      <c r="F177" s="126"/>
      <c r="G177" s="139"/>
      <c r="H177" s="194"/>
      <c r="I177" s="138"/>
    </row>
    <row r="178" spans="1:9">
      <c r="A178" s="138"/>
      <c r="B178" s="138"/>
      <c r="C178" s="138"/>
      <c r="D178" s="210"/>
      <c r="E178" s="211"/>
      <c r="F178" s="126"/>
      <c r="G178" s="139"/>
      <c r="H178" s="194"/>
      <c r="I178" s="138"/>
    </row>
    <row r="179" spans="1:9">
      <c r="A179" s="138"/>
      <c r="B179" s="138"/>
      <c r="C179" s="138"/>
      <c r="D179" s="210"/>
      <c r="E179" s="211"/>
      <c r="F179" s="126"/>
      <c r="G179" s="139"/>
      <c r="H179" s="194"/>
      <c r="I179" s="138"/>
    </row>
    <row r="180" spans="1:9">
      <c r="A180" s="138"/>
      <c r="B180" s="138"/>
      <c r="C180" s="138"/>
      <c r="D180" s="210"/>
      <c r="E180" s="211"/>
      <c r="F180" s="126"/>
      <c r="G180" s="139"/>
      <c r="H180" s="194"/>
      <c r="I180" s="138"/>
    </row>
    <row r="181" spans="1:9">
      <c r="A181" s="138"/>
      <c r="B181" s="138"/>
      <c r="C181" s="138"/>
      <c r="D181" s="210"/>
      <c r="E181" s="211"/>
      <c r="F181" s="126"/>
      <c r="G181" s="139"/>
      <c r="H181" s="194"/>
      <c r="I181" s="138"/>
    </row>
    <row r="182" spans="1:9">
      <c r="A182" s="138"/>
      <c r="B182" s="138"/>
      <c r="C182" s="138"/>
      <c r="D182" s="210"/>
      <c r="E182" s="211"/>
      <c r="F182" s="139"/>
      <c r="G182" s="139"/>
      <c r="H182" s="139"/>
      <c r="I182" s="138"/>
    </row>
    <row r="183" spans="1:9">
      <c r="A183" s="212"/>
      <c r="B183" s="212"/>
      <c r="C183" s="200"/>
      <c r="D183" s="213"/>
      <c r="E183" s="214"/>
      <c r="F183" s="215"/>
      <c r="G183" s="198"/>
      <c r="H183" s="139"/>
      <c r="I183" s="138"/>
    </row>
    <row r="184" spans="1:9">
      <c r="A184" s="138"/>
      <c r="B184" s="138"/>
      <c r="C184" s="138"/>
      <c r="D184" s="210"/>
      <c r="E184" s="211"/>
      <c r="F184" s="139"/>
      <c r="G184" s="139"/>
      <c r="H184" s="139"/>
      <c r="I184" s="138"/>
    </row>
    <row r="185" spans="1:9">
      <c r="A185" s="138"/>
      <c r="B185" s="139"/>
      <c r="C185" s="138"/>
      <c r="D185" s="140"/>
      <c r="E185" s="211"/>
      <c r="F185" s="139"/>
      <c r="G185" s="139"/>
      <c r="H185" s="142"/>
      <c r="I185" s="196"/>
    </row>
    <row r="186" spans="1:9">
      <c r="A186" s="138"/>
      <c r="B186" s="139"/>
      <c r="C186" s="138"/>
      <c r="D186" s="140"/>
      <c r="E186" s="211"/>
      <c r="F186" s="139"/>
      <c r="G186" s="139"/>
      <c r="H186" s="142"/>
      <c r="I186" s="196"/>
    </row>
    <row r="187" spans="1:9">
      <c r="A187" s="9" t="s">
        <v>126</v>
      </c>
      <c r="H187" s="103"/>
      <c r="I187" s="98">
        <f>SUM(I9:I186)</f>
        <v>4290</v>
      </c>
    </row>
    <row r="188" spans="1:9">
      <c r="A188" s="17"/>
      <c r="B188" s="17"/>
      <c r="C188" s="17"/>
      <c r="D188" s="48"/>
    </row>
  </sheetData>
  <mergeCells count="9">
    <mergeCell ref="A2:I2"/>
    <mergeCell ref="A6:I6"/>
    <mergeCell ref="A4:I4"/>
    <mergeCell ref="A5:I5"/>
    <mergeCell ref="I154:I155"/>
    <mergeCell ref="A154:A155"/>
    <mergeCell ref="E154:E155"/>
    <mergeCell ref="F154:F155"/>
    <mergeCell ref="G154:G155"/>
  </mergeCells>
  <phoneticPr fontId="21" type="noConversion"/>
  <hyperlinks>
    <hyperlink ref="F9" r:id="rId1"/>
    <hyperlink ref="F17" r:id="rId2"/>
    <hyperlink ref="F18" r:id="rId3"/>
    <hyperlink ref="F21" r:id="rId4"/>
    <hyperlink ref="F23" r:id="rId5"/>
    <hyperlink ref="F19" r:id="rId6"/>
    <hyperlink ref="F22" r:id="rId7"/>
    <hyperlink ref="F24" r:id="rId8"/>
    <hyperlink ref="F25" r:id="rId9"/>
    <hyperlink ref="F29" r:id="rId10"/>
    <hyperlink ref="F32" r:id="rId11"/>
    <hyperlink ref="F34" r:id="rId12"/>
    <hyperlink ref="F30" r:id="rId13"/>
    <hyperlink ref="F33" r:id="rId14"/>
    <hyperlink ref="F11" r:id="rId15" location="!page-6"/>
    <hyperlink ref="F12" r:id="rId16"/>
    <hyperlink ref="F13" r:id="rId17" location="!international-committee"/>
    <hyperlink ref="F15" r:id="rId18"/>
    <hyperlink ref="F14" r:id="rId19"/>
    <hyperlink ref="F16" r:id="rId20"/>
    <hyperlink ref="F36" r:id="rId21"/>
    <hyperlink ref="F39" r:id="rId22"/>
    <hyperlink ref="F40" r:id="rId23"/>
    <hyperlink ref="F41" r:id="rId24"/>
    <hyperlink ref="F42" r:id="rId25"/>
    <hyperlink ref="F43" r:id="rId26"/>
    <hyperlink ref="F44" r:id="rId27"/>
    <hyperlink ref="F45" r:id="rId28"/>
    <hyperlink ref="F46" r:id="rId29"/>
    <hyperlink ref="F47" r:id="rId30"/>
    <hyperlink ref="F49" r:id="rId31" location="comittee"/>
    <hyperlink ref="F48" r:id="rId32"/>
    <hyperlink ref="F52" r:id="rId33"/>
    <hyperlink ref="F67" r:id="rId34"/>
    <hyperlink ref="F68" r:id="rId35"/>
    <hyperlink ref="F69" r:id="rId36"/>
    <hyperlink ref="F70" r:id="rId37"/>
    <hyperlink ref="F71" r:id="rId38"/>
    <hyperlink ref="F72" r:id="rId39"/>
    <hyperlink ref="F73" r:id="rId40"/>
    <hyperlink ref="F74" r:id="rId41"/>
    <hyperlink ref="F75" r:id="rId42"/>
    <hyperlink ref="F79" r:id="rId43"/>
    <hyperlink ref="F78" r:id="rId44"/>
    <hyperlink ref="F80" r:id="rId45"/>
    <hyperlink ref="F82" r:id="rId46"/>
    <hyperlink ref="F83" r:id="rId47"/>
    <hyperlink ref="F85" r:id="rId48"/>
    <hyperlink ref="F84" r:id="rId49"/>
    <hyperlink ref="F87" r:id="rId50"/>
    <hyperlink ref="F90" r:id="rId51"/>
    <hyperlink ref="F92" r:id="rId52"/>
    <hyperlink ref="F98" r:id="rId53"/>
    <hyperlink ref="F100" r:id="rId54" display="https://rochi.ici.ro/"/>
    <hyperlink ref="F102" r:id="rId55"/>
    <hyperlink ref="F114" r:id="rId56" display="http://aos.ro/editura/analeleaosr/annals-on-engineering/editorial-board/"/>
    <hyperlink ref="F115" r:id="rId57" display="http://www.mpt.upt.ro/cercetare/buletin-stiintific/bord-editorial.html"/>
    <hyperlink ref="F116" r:id="rId58" display="http://www.armyacademy.ro/"/>
    <hyperlink ref="F118" r:id="rId59" display="http://www.armyacademy.ro/"/>
    <hyperlink ref="F117" r:id="rId60" display="http://www.eurostampa.ro/Inginerie-mecanic%C4%83-%C5%9Fi-%C5%9Ftiin%C5%A3a-materialelor_Editura-Tipografie_123.html"/>
    <hyperlink ref="F120" r:id="rId61"/>
    <hyperlink ref="F121" r:id="rId62" location="!committee/wcmsn" display="http://francescoscorza.wix.com/spa2016 - !committee/wcmsn"/>
    <hyperlink ref="F122" r:id="rId63"/>
    <hyperlink ref="F123" r:id="rId64" display="http://www.upet.ro/simpro/2016/committees/"/>
    <hyperlink ref="F124" r:id="rId65" display="http://www.uav.ro/en/conferences/isreie-2016/scientific-comittee"/>
    <hyperlink ref="F125" r:id="rId66"/>
    <hyperlink ref="F130" r:id="rId67"/>
    <hyperlink ref="C132" r:id="rId68" tooltip="Nonconventional Technologies Review" display="http://www.revtn.ro/"/>
    <hyperlink ref="F131" r:id="rId69"/>
    <hyperlink ref="F132" r:id="rId70"/>
    <hyperlink ref="F133" r:id="rId71"/>
    <hyperlink ref="F134" r:id="rId72"/>
    <hyperlink ref="F135" r:id="rId73"/>
    <hyperlink ref="F140" r:id="rId74"/>
    <hyperlink ref="F142" r:id="rId75"/>
    <hyperlink ref="F139" r:id="rId76"/>
    <hyperlink ref="F136" r:id="rId77"/>
    <hyperlink ref="F141" r:id="rId78"/>
    <hyperlink ref="F137" r:id="rId79" display="http://ksem2016.org/"/>
    <hyperlink ref="F138" r:id="rId80"/>
    <hyperlink ref="F143" r:id="rId81"/>
    <hyperlink ref="F149" r:id="rId82"/>
  </hyperlinks>
  <pageMargins left="0.511811023622047" right="0.31496062992126" top="0.19" bottom="0" header="0" footer="0"/>
  <pageSetup paperSize="9" orientation="landscape" horizontalDpi="200" verticalDpi="200" r:id="rId83"/>
</worksheet>
</file>

<file path=xl/worksheets/sheet2.xml><?xml version="1.0" encoding="utf-8"?>
<worksheet xmlns="http://schemas.openxmlformats.org/spreadsheetml/2006/main" xmlns:r="http://schemas.openxmlformats.org/officeDocument/2006/relationships">
  <dimension ref="A2:P59"/>
  <sheetViews>
    <sheetView topLeftCell="A43" zoomScaleNormal="100" workbookViewId="0">
      <selection activeCell="A46" sqref="A46:IV46"/>
    </sheetView>
  </sheetViews>
  <sheetFormatPr defaultColWidth="8.85546875" defaultRowHeight="15"/>
  <cols>
    <col min="1" max="1" width="15.7109375" style="2" customWidth="1"/>
    <col min="2" max="2" width="10.42578125" style="7" customWidth="1"/>
    <col min="3" max="3" width="6.28515625" style="7" customWidth="1"/>
    <col min="4" max="4" width="12.28515625" style="7" customWidth="1"/>
    <col min="5" max="6" width="5.140625" style="7" customWidth="1"/>
    <col min="7" max="7" width="8.7109375" style="1" customWidth="1"/>
    <col min="8" max="8" width="10.140625" style="1" customWidth="1"/>
    <col min="9" max="9" width="8" style="1" customWidth="1"/>
    <col min="10" max="10" width="8.140625" style="1" customWidth="1"/>
    <col min="11" max="11" width="7" style="1" customWidth="1"/>
    <col min="12" max="12" width="7" style="59" customWidth="1"/>
    <col min="13" max="13" width="10.140625" style="1" customWidth="1"/>
    <col min="14" max="14" width="8.28515625" style="1" customWidth="1"/>
    <col min="15" max="15" width="5.7109375" style="1" customWidth="1"/>
    <col min="16" max="16" width="10.140625" style="1" customWidth="1"/>
  </cols>
  <sheetData>
    <row r="2" spans="1:16" s="4" customFormat="1" ht="15.75">
      <c r="A2" s="709" t="s">
        <v>144</v>
      </c>
      <c r="B2" s="710"/>
      <c r="C2" s="710"/>
      <c r="D2" s="710"/>
      <c r="E2" s="710"/>
      <c r="F2" s="710"/>
      <c r="G2" s="710"/>
      <c r="H2" s="710"/>
      <c r="I2" s="710"/>
      <c r="J2" s="710"/>
      <c r="K2" s="710"/>
      <c r="L2" s="710"/>
      <c r="M2" s="710"/>
      <c r="N2" s="710"/>
      <c r="O2" s="710"/>
      <c r="P2" s="711"/>
    </row>
    <row r="3" spans="1:16" s="4" customFormat="1">
      <c r="L3" s="57"/>
    </row>
    <row r="4" spans="1:16" s="4" customFormat="1">
      <c r="A4" s="712" t="s">
        <v>177</v>
      </c>
      <c r="B4" s="712"/>
      <c r="C4" s="712"/>
      <c r="D4" s="712"/>
      <c r="E4" s="712"/>
      <c r="F4" s="712"/>
      <c r="G4" s="712"/>
      <c r="H4" s="712"/>
      <c r="I4" s="712"/>
      <c r="J4" s="712"/>
      <c r="K4" s="712"/>
      <c r="L4" s="712"/>
      <c r="M4" s="712"/>
      <c r="N4" s="712"/>
      <c r="O4" s="712"/>
      <c r="P4" s="712"/>
    </row>
    <row r="5" spans="1:16" s="4" customFormat="1">
      <c r="A5" s="63" t="s">
        <v>178</v>
      </c>
      <c r="B5" s="63"/>
      <c r="C5" s="63"/>
      <c r="D5" s="63"/>
      <c r="E5" s="63"/>
      <c r="F5" s="63"/>
      <c r="G5" s="63"/>
      <c r="H5" s="63"/>
      <c r="I5" s="63"/>
      <c r="J5" s="63"/>
      <c r="K5" s="63"/>
      <c r="L5" s="64"/>
      <c r="M5" s="65"/>
      <c r="N5" s="65"/>
      <c r="O5" s="65"/>
      <c r="P5" s="65"/>
    </row>
    <row r="6" spans="1:16" s="4" customFormat="1">
      <c r="A6" s="712" t="s">
        <v>969</v>
      </c>
      <c r="B6" s="712"/>
      <c r="C6" s="712"/>
      <c r="D6" s="712"/>
      <c r="E6" s="712"/>
      <c r="F6" s="712"/>
      <c r="G6" s="712"/>
      <c r="H6" s="712"/>
      <c r="I6" s="712"/>
      <c r="J6" s="712"/>
      <c r="K6" s="712"/>
      <c r="L6" s="712"/>
      <c r="M6" s="712"/>
      <c r="N6" s="712"/>
      <c r="O6" s="712"/>
      <c r="P6" s="712"/>
    </row>
    <row r="7" spans="1:16" s="4" customFormat="1">
      <c r="A7" s="5"/>
      <c r="B7" s="6"/>
      <c r="C7" s="6"/>
      <c r="D7" s="6"/>
      <c r="E7" s="6"/>
      <c r="F7" s="6"/>
      <c r="G7" s="5"/>
      <c r="H7" s="5"/>
      <c r="I7" s="5"/>
      <c r="J7" s="5"/>
      <c r="K7" s="5"/>
      <c r="L7" s="58"/>
      <c r="M7" s="5"/>
      <c r="N7" s="5"/>
      <c r="O7" s="5"/>
      <c r="P7" s="5"/>
    </row>
    <row r="8" spans="1:16" s="33" customFormat="1" ht="89.25">
      <c r="A8" s="80" t="s">
        <v>121</v>
      </c>
      <c r="B8" s="80" t="s">
        <v>179</v>
      </c>
      <c r="C8" s="77" t="s">
        <v>960</v>
      </c>
      <c r="D8" s="77" t="s">
        <v>132</v>
      </c>
      <c r="E8" s="77" t="s">
        <v>146</v>
      </c>
      <c r="F8" s="77" t="s">
        <v>180</v>
      </c>
      <c r="G8" s="80" t="s">
        <v>181</v>
      </c>
      <c r="H8" s="77" t="s">
        <v>182</v>
      </c>
      <c r="I8" s="77" t="s">
        <v>149</v>
      </c>
      <c r="J8" s="77" t="s">
        <v>183</v>
      </c>
      <c r="K8" s="77" t="s">
        <v>184</v>
      </c>
      <c r="L8" s="94" t="s">
        <v>185</v>
      </c>
      <c r="M8" s="77" t="s">
        <v>186</v>
      </c>
      <c r="N8" s="77" t="s">
        <v>187</v>
      </c>
      <c r="O8" s="80" t="s">
        <v>131</v>
      </c>
      <c r="P8" s="80" t="s">
        <v>188</v>
      </c>
    </row>
    <row r="9" spans="1:16" s="108" customFormat="1" ht="63.75">
      <c r="A9" s="203" t="s">
        <v>348</v>
      </c>
      <c r="B9" s="203" t="s">
        <v>349</v>
      </c>
      <c r="C9" s="127" t="s">
        <v>350</v>
      </c>
      <c r="D9" s="127" t="s">
        <v>351</v>
      </c>
      <c r="E9" s="127">
        <v>53</v>
      </c>
      <c r="F9" s="139">
        <v>4</v>
      </c>
      <c r="G9" s="305" t="s">
        <v>352</v>
      </c>
      <c r="H9" s="138" t="s">
        <v>353</v>
      </c>
      <c r="I9" s="139"/>
      <c r="J9" s="140" t="s">
        <v>354</v>
      </c>
      <c r="K9" s="139">
        <v>2016</v>
      </c>
      <c r="L9" s="141" t="s">
        <v>355</v>
      </c>
      <c r="M9" s="139">
        <v>0.183</v>
      </c>
      <c r="N9" s="139">
        <v>0.28899999999999998</v>
      </c>
      <c r="O9" s="134">
        <v>1000</v>
      </c>
      <c r="P9" s="135">
        <v>166.67</v>
      </c>
    </row>
    <row r="10" spans="1:16" s="108" customFormat="1" ht="89.25">
      <c r="A10" s="203" t="s">
        <v>356</v>
      </c>
      <c r="B10" s="203" t="s">
        <v>357</v>
      </c>
      <c r="C10" s="127" t="s">
        <v>350</v>
      </c>
      <c r="D10" s="127" t="s">
        <v>351</v>
      </c>
      <c r="E10" s="127">
        <v>53</v>
      </c>
      <c r="F10" s="127">
        <v>3</v>
      </c>
      <c r="G10" s="305" t="s">
        <v>352</v>
      </c>
      <c r="H10" s="126" t="s">
        <v>358</v>
      </c>
      <c r="I10" s="127"/>
      <c r="J10" s="136" t="s">
        <v>359</v>
      </c>
      <c r="K10" s="139">
        <v>2016</v>
      </c>
      <c r="L10" s="141" t="s">
        <v>360</v>
      </c>
      <c r="M10" s="139">
        <v>0.224</v>
      </c>
      <c r="N10" s="139">
        <v>0.28899999999999998</v>
      </c>
      <c r="O10" s="134">
        <v>1000</v>
      </c>
      <c r="P10" s="135">
        <f>O10/8</f>
        <v>125</v>
      </c>
    </row>
    <row r="11" spans="1:16" s="108" customFormat="1" ht="114.75">
      <c r="A11" s="203" t="s">
        <v>841</v>
      </c>
      <c r="B11" s="203" t="s">
        <v>842</v>
      </c>
      <c r="C11" s="127" t="s">
        <v>350</v>
      </c>
      <c r="D11" s="126" t="s">
        <v>844</v>
      </c>
      <c r="E11" s="127">
        <v>11</v>
      </c>
      <c r="F11" s="127">
        <v>2</v>
      </c>
      <c r="G11" s="127" t="s">
        <v>845</v>
      </c>
      <c r="H11" s="126" t="s">
        <v>846</v>
      </c>
      <c r="I11" s="127"/>
      <c r="J11" s="136" t="s">
        <v>847</v>
      </c>
      <c r="K11" s="139"/>
      <c r="L11" s="141" t="s">
        <v>848</v>
      </c>
      <c r="M11" s="139">
        <v>0.309</v>
      </c>
      <c r="N11" s="139">
        <v>0.75600000000000001</v>
      </c>
      <c r="O11" s="142">
        <v>1000</v>
      </c>
      <c r="P11" s="135">
        <v>166.66</v>
      </c>
    </row>
    <row r="12" spans="1:16" s="108" customFormat="1" ht="127.5">
      <c r="A12" s="203" t="s">
        <v>1487</v>
      </c>
      <c r="B12" s="203" t="s">
        <v>1488</v>
      </c>
      <c r="C12" s="203" t="s">
        <v>582</v>
      </c>
      <c r="D12" s="203" t="s">
        <v>1489</v>
      </c>
      <c r="E12" s="392">
        <v>35</v>
      </c>
      <c r="F12" s="393">
        <v>7</v>
      </c>
      <c r="G12" s="203" t="s">
        <v>1490</v>
      </c>
      <c r="H12" s="394" t="s">
        <v>1491</v>
      </c>
      <c r="I12" s="393" t="s">
        <v>1492</v>
      </c>
      <c r="J12" s="395" t="s">
        <v>1493</v>
      </c>
      <c r="K12" s="236" t="s">
        <v>1494</v>
      </c>
      <c r="L12" s="396" t="s">
        <v>1495</v>
      </c>
      <c r="M12" s="236" t="s">
        <v>1496</v>
      </c>
      <c r="N12" s="132">
        <v>1.181</v>
      </c>
      <c r="O12" s="134">
        <v>1000</v>
      </c>
      <c r="P12" s="135">
        <v>333.33</v>
      </c>
    </row>
    <row r="13" spans="1:16" s="108" customFormat="1" ht="140.25">
      <c r="A13" s="397" t="s">
        <v>1497</v>
      </c>
      <c r="B13" s="126" t="s">
        <v>1498</v>
      </c>
      <c r="C13" s="127" t="s">
        <v>582</v>
      </c>
      <c r="D13" s="126" t="s">
        <v>1499</v>
      </c>
      <c r="E13" s="128">
        <v>16</v>
      </c>
      <c r="F13" s="129">
        <v>1</v>
      </c>
      <c r="G13" s="127" t="s">
        <v>1500</v>
      </c>
      <c r="H13" s="130" t="s">
        <v>1501</v>
      </c>
      <c r="I13" s="129" t="s">
        <v>1502</v>
      </c>
      <c r="J13" s="128" t="s">
        <v>1503</v>
      </c>
      <c r="K13" s="132">
        <v>2016</v>
      </c>
      <c r="L13" s="133" t="s">
        <v>547</v>
      </c>
      <c r="M13" s="132">
        <v>0.17</v>
      </c>
      <c r="N13" s="132">
        <v>0.45900000000000002</v>
      </c>
      <c r="O13" s="134">
        <v>1000</v>
      </c>
      <c r="P13" s="135">
        <v>1000</v>
      </c>
    </row>
    <row r="14" spans="1:16" s="108" customFormat="1" ht="89.25">
      <c r="A14" s="126" t="s">
        <v>1504</v>
      </c>
      <c r="B14" s="126" t="s">
        <v>1505</v>
      </c>
      <c r="C14" s="127" t="s">
        <v>582</v>
      </c>
      <c r="D14" s="126" t="s">
        <v>1506</v>
      </c>
      <c r="E14" s="128">
        <v>10</v>
      </c>
      <c r="F14" s="129">
        <v>6</v>
      </c>
      <c r="G14" s="127" t="s">
        <v>1507</v>
      </c>
      <c r="H14" s="130" t="s">
        <v>1508</v>
      </c>
      <c r="I14" s="129" t="s">
        <v>1509</v>
      </c>
      <c r="J14" s="131" t="s">
        <v>1510</v>
      </c>
      <c r="K14" s="132">
        <v>2016</v>
      </c>
      <c r="L14" s="133" t="s">
        <v>1511</v>
      </c>
      <c r="M14" s="132">
        <v>0.28699999999999998</v>
      </c>
      <c r="N14" s="132">
        <v>0.86</v>
      </c>
      <c r="O14" s="134">
        <v>1000</v>
      </c>
      <c r="P14" s="135">
        <v>500</v>
      </c>
    </row>
    <row r="15" spans="1:16" s="108" customFormat="1" ht="114.75">
      <c r="A15" s="126" t="s">
        <v>1512</v>
      </c>
      <c r="B15" s="126" t="s">
        <v>1513</v>
      </c>
      <c r="C15" s="127" t="s">
        <v>582</v>
      </c>
      <c r="D15" s="126" t="s">
        <v>1514</v>
      </c>
      <c r="E15" s="128">
        <v>34</v>
      </c>
      <c r="F15" s="129" t="s">
        <v>795</v>
      </c>
      <c r="G15" s="127" t="s">
        <v>1515</v>
      </c>
      <c r="H15" s="398" t="s">
        <v>1516</v>
      </c>
      <c r="I15" s="399" t="s">
        <v>1517</v>
      </c>
      <c r="J15" s="249" t="s">
        <v>1518</v>
      </c>
      <c r="K15" s="132">
        <v>2016</v>
      </c>
      <c r="L15" s="133" t="s">
        <v>795</v>
      </c>
      <c r="M15" s="132">
        <v>1.921</v>
      </c>
      <c r="N15" s="132">
        <v>1.871</v>
      </c>
      <c r="O15" s="134">
        <v>1000</v>
      </c>
      <c r="P15" s="135">
        <v>1000</v>
      </c>
    </row>
    <row r="16" spans="1:16" s="108" customFormat="1" ht="102">
      <c r="A16" s="126" t="s">
        <v>1519</v>
      </c>
      <c r="B16" s="126" t="s">
        <v>1520</v>
      </c>
      <c r="C16" s="127" t="s">
        <v>582</v>
      </c>
      <c r="D16" s="126" t="s">
        <v>1521</v>
      </c>
      <c r="E16" s="128">
        <v>116</v>
      </c>
      <c r="F16" s="129"/>
      <c r="G16" s="127" t="s">
        <v>1522</v>
      </c>
      <c r="H16" s="130" t="s">
        <v>1523</v>
      </c>
      <c r="I16" s="129" t="s">
        <v>1524</v>
      </c>
      <c r="J16" s="131" t="s">
        <v>1525</v>
      </c>
      <c r="K16" s="132">
        <v>2016</v>
      </c>
      <c r="L16" s="133" t="s">
        <v>1526</v>
      </c>
      <c r="M16" s="132">
        <v>1.9690000000000001</v>
      </c>
      <c r="N16" s="132">
        <v>2.9729999999999999</v>
      </c>
      <c r="O16" s="134">
        <v>1000</v>
      </c>
      <c r="P16" s="135">
        <f>O16/1</f>
        <v>1000</v>
      </c>
    </row>
    <row r="17" spans="1:16" s="108" customFormat="1" ht="76.5">
      <c r="A17" s="126" t="s">
        <v>1527</v>
      </c>
      <c r="B17" s="126" t="s">
        <v>1528</v>
      </c>
      <c r="C17" s="127" t="s">
        <v>582</v>
      </c>
      <c r="D17" s="126" t="s">
        <v>1529</v>
      </c>
      <c r="E17" s="127">
        <v>19</v>
      </c>
      <c r="F17" s="127">
        <v>5</v>
      </c>
      <c r="G17" s="127" t="s">
        <v>1530</v>
      </c>
      <c r="H17" s="126" t="s">
        <v>1531</v>
      </c>
      <c r="I17" s="127" t="s">
        <v>1532</v>
      </c>
      <c r="J17" s="136" t="s">
        <v>1533</v>
      </c>
      <c r="K17" s="132">
        <v>2016</v>
      </c>
      <c r="L17" s="133" t="s">
        <v>497</v>
      </c>
      <c r="M17" s="132">
        <v>1.083</v>
      </c>
      <c r="N17" s="132">
        <v>1.593</v>
      </c>
      <c r="O17" s="137">
        <v>1000</v>
      </c>
      <c r="P17" s="135">
        <f>O17/2</f>
        <v>500</v>
      </c>
    </row>
    <row r="18" spans="1:16" s="108" customFormat="1" ht="89.25">
      <c r="A18" s="126" t="s">
        <v>1534</v>
      </c>
      <c r="B18" s="126" t="s">
        <v>1535</v>
      </c>
      <c r="C18" s="127" t="s">
        <v>582</v>
      </c>
      <c r="D18" s="126" t="s">
        <v>1506</v>
      </c>
      <c r="E18" s="128">
        <v>10</v>
      </c>
      <c r="F18" s="129">
        <v>6</v>
      </c>
      <c r="G18" s="127" t="s">
        <v>1536</v>
      </c>
      <c r="H18" s="400" t="s">
        <v>1508</v>
      </c>
      <c r="I18" s="129" t="s">
        <v>1509</v>
      </c>
      <c r="J18" s="131" t="s">
        <v>1537</v>
      </c>
      <c r="K18" s="132">
        <v>2016</v>
      </c>
      <c r="L18" s="133" t="s">
        <v>400</v>
      </c>
      <c r="M18" s="132">
        <v>0.74</v>
      </c>
      <c r="N18" s="129">
        <v>0.753</v>
      </c>
      <c r="O18" s="134">
        <v>1000</v>
      </c>
      <c r="P18" s="135">
        <v>500</v>
      </c>
    </row>
    <row r="19" spans="1:16" s="108" customFormat="1" ht="63.75">
      <c r="A19" s="126" t="s">
        <v>1538</v>
      </c>
      <c r="B19" s="126" t="s">
        <v>1539</v>
      </c>
      <c r="C19" s="127" t="s">
        <v>582</v>
      </c>
      <c r="D19" s="126" t="s">
        <v>1540</v>
      </c>
      <c r="E19" s="127">
        <v>19</v>
      </c>
      <c r="F19" s="127">
        <v>5</v>
      </c>
      <c r="G19" s="127" t="s">
        <v>1530</v>
      </c>
      <c r="H19" s="400" t="s">
        <v>1541</v>
      </c>
      <c r="I19" s="126" t="s">
        <v>1532</v>
      </c>
      <c r="J19" s="131" t="s">
        <v>1533</v>
      </c>
      <c r="K19" s="132">
        <v>2016</v>
      </c>
      <c r="L19" s="133" t="s">
        <v>355</v>
      </c>
      <c r="M19" s="132">
        <v>1.083</v>
      </c>
      <c r="N19" s="132">
        <v>1.474</v>
      </c>
      <c r="O19" s="134">
        <v>1000</v>
      </c>
      <c r="P19" s="135">
        <v>500</v>
      </c>
    </row>
    <row r="20" spans="1:16" s="108" customFormat="1" ht="102">
      <c r="A20" s="218" t="s">
        <v>1941</v>
      </c>
      <c r="B20" s="144" t="s">
        <v>1942</v>
      </c>
      <c r="C20" s="144" t="s">
        <v>843</v>
      </c>
      <c r="D20" s="144" t="s">
        <v>1943</v>
      </c>
      <c r="E20" s="144">
        <v>83</v>
      </c>
      <c r="F20" s="144">
        <v>9</v>
      </c>
      <c r="G20" s="144" t="s">
        <v>3662</v>
      </c>
      <c r="H20" s="313" t="s">
        <v>1944</v>
      </c>
      <c r="I20" s="144" t="s">
        <v>1945</v>
      </c>
      <c r="J20" s="144" t="s">
        <v>1946</v>
      </c>
      <c r="K20" s="144" t="s">
        <v>1947</v>
      </c>
      <c r="L20" s="144" t="s">
        <v>1948</v>
      </c>
      <c r="M20" s="148">
        <v>1.01</v>
      </c>
      <c r="N20" s="144">
        <v>1.5680000000000001</v>
      </c>
      <c r="O20" s="134">
        <v>1000</v>
      </c>
      <c r="P20" s="151">
        <v>500</v>
      </c>
    </row>
    <row r="21" spans="1:16" s="108" customFormat="1" ht="242.25">
      <c r="A21" s="218" t="s">
        <v>1949</v>
      </c>
      <c r="B21" s="218" t="s">
        <v>1950</v>
      </c>
      <c r="C21" s="144" t="s">
        <v>843</v>
      </c>
      <c r="D21" s="218" t="s">
        <v>1951</v>
      </c>
      <c r="E21" s="218">
        <v>17</v>
      </c>
      <c r="F21" s="218" t="s">
        <v>1952</v>
      </c>
      <c r="G21" s="218" t="s">
        <v>1953</v>
      </c>
      <c r="H21" s="387" t="s">
        <v>1954</v>
      </c>
      <c r="I21" s="144"/>
      <c r="J21" s="218" t="s">
        <v>1955</v>
      </c>
      <c r="K21" s="218">
        <v>2016</v>
      </c>
      <c r="L21" s="218" t="s">
        <v>1956</v>
      </c>
      <c r="M21" s="218">
        <v>0.2</v>
      </c>
      <c r="N21" s="144">
        <v>1.1599999999999999</v>
      </c>
      <c r="O21" s="134">
        <v>1000</v>
      </c>
      <c r="P21" s="282">
        <v>333</v>
      </c>
    </row>
    <row r="22" spans="1:16" s="108" customFormat="1" ht="114.75">
      <c r="A22" s="143" t="s">
        <v>1957</v>
      </c>
      <c r="B22" s="143" t="s">
        <v>1958</v>
      </c>
      <c r="C22" s="144" t="s">
        <v>843</v>
      </c>
      <c r="D22" s="143" t="s">
        <v>1959</v>
      </c>
      <c r="E22" s="145">
        <v>101</v>
      </c>
      <c r="F22" s="145"/>
      <c r="G22" s="500" t="s">
        <v>1960</v>
      </c>
      <c r="H22" s="316" t="s">
        <v>1961</v>
      </c>
      <c r="I22" s="145" t="s">
        <v>1962</v>
      </c>
      <c r="J22" s="147" t="s">
        <v>1963</v>
      </c>
      <c r="K22" s="148">
        <v>2016</v>
      </c>
      <c r="L22" s="149" t="s">
        <v>622</v>
      </c>
      <c r="M22" s="307">
        <v>1661</v>
      </c>
      <c r="N22" s="148">
        <v>2.0779999999999998</v>
      </c>
      <c r="O22" s="134">
        <v>1000</v>
      </c>
      <c r="P22" s="151">
        <v>500</v>
      </c>
    </row>
    <row r="23" spans="1:16" s="108" customFormat="1" ht="229.5">
      <c r="A23" s="295" t="s">
        <v>841</v>
      </c>
      <c r="B23" s="296" t="s">
        <v>1964</v>
      </c>
      <c r="C23" s="144" t="s">
        <v>843</v>
      </c>
      <c r="D23" s="295" t="s">
        <v>844</v>
      </c>
      <c r="E23" s="296">
        <v>11</v>
      </c>
      <c r="F23" s="296">
        <v>2</v>
      </c>
      <c r="G23" s="296" t="s">
        <v>845</v>
      </c>
      <c r="H23" s="501" t="s">
        <v>2791</v>
      </c>
      <c r="I23" s="296"/>
      <c r="J23" s="502" t="s">
        <v>847</v>
      </c>
      <c r="K23" s="503">
        <v>2016</v>
      </c>
      <c r="L23" s="504" t="s">
        <v>848</v>
      </c>
      <c r="M23" s="503">
        <v>0.13900000000000001</v>
      </c>
      <c r="N23" s="503">
        <v>0.75600000000000001</v>
      </c>
      <c r="O23" s="134">
        <v>1000</v>
      </c>
      <c r="P23" s="302">
        <v>166.67</v>
      </c>
    </row>
    <row r="24" spans="1:16" s="108" customFormat="1" ht="178.5">
      <c r="A24" s="505" t="s">
        <v>2792</v>
      </c>
      <c r="B24" s="505" t="s">
        <v>2793</v>
      </c>
      <c r="C24" s="144" t="s">
        <v>843</v>
      </c>
      <c r="D24" s="506" t="s">
        <v>2794</v>
      </c>
      <c r="E24" s="296">
        <v>203</v>
      </c>
      <c r="F24" s="296">
        <v>5</v>
      </c>
      <c r="G24" s="507" t="s">
        <v>2795</v>
      </c>
      <c r="H24" s="501" t="s">
        <v>2796</v>
      </c>
      <c r="I24" s="505" t="s">
        <v>2797</v>
      </c>
      <c r="J24" s="508" t="s">
        <v>2798</v>
      </c>
      <c r="K24" s="296">
        <v>2016</v>
      </c>
      <c r="L24" s="509"/>
      <c r="M24" s="296">
        <v>0.23599999999999999</v>
      </c>
      <c r="N24" s="296">
        <v>1.4330000000000001</v>
      </c>
      <c r="O24" s="134">
        <v>1000</v>
      </c>
      <c r="P24" s="302">
        <f>1000/6</f>
        <v>166.66666666666666</v>
      </c>
    </row>
    <row r="25" spans="1:16" s="108" customFormat="1" ht="153">
      <c r="A25" s="295" t="s">
        <v>1966</v>
      </c>
      <c r="B25" s="295" t="s">
        <v>1967</v>
      </c>
      <c r="C25" s="144" t="s">
        <v>843</v>
      </c>
      <c r="D25" s="295" t="s">
        <v>1968</v>
      </c>
      <c r="E25" s="510">
        <v>67</v>
      </c>
      <c r="F25" s="510">
        <v>8</v>
      </c>
      <c r="G25" s="296" t="s">
        <v>1969</v>
      </c>
      <c r="H25" s="511" t="s">
        <v>1970</v>
      </c>
      <c r="I25" s="510"/>
      <c r="J25" s="295" t="s">
        <v>1971</v>
      </c>
      <c r="K25" s="503">
        <v>2016</v>
      </c>
      <c r="L25" s="504" t="s">
        <v>611</v>
      </c>
      <c r="M25" s="503" t="s">
        <v>1972</v>
      </c>
      <c r="N25" s="503" t="s">
        <v>1973</v>
      </c>
      <c r="O25" s="134">
        <v>1000</v>
      </c>
      <c r="P25" s="302">
        <v>250</v>
      </c>
    </row>
    <row r="26" spans="1:16" s="108" customFormat="1" ht="153">
      <c r="A26" s="295" t="s">
        <v>1974</v>
      </c>
      <c r="B26" s="295" t="s">
        <v>1975</v>
      </c>
      <c r="C26" s="144" t="s">
        <v>843</v>
      </c>
      <c r="D26" s="295" t="s">
        <v>1968</v>
      </c>
      <c r="E26" s="296">
        <v>67</v>
      </c>
      <c r="F26" s="296">
        <v>11</v>
      </c>
      <c r="G26" s="296" t="s">
        <v>1969</v>
      </c>
      <c r="H26" s="512" t="s">
        <v>1976</v>
      </c>
      <c r="I26" s="296"/>
      <c r="J26" s="295" t="s">
        <v>1977</v>
      </c>
      <c r="K26" s="503">
        <v>2016</v>
      </c>
      <c r="L26" s="504" t="s">
        <v>421</v>
      </c>
      <c r="M26" s="503" t="s">
        <v>1972</v>
      </c>
      <c r="N26" s="503" t="s">
        <v>1973</v>
      </c>
      <c r="O26" s="134">
        <v>1000</v>
      </c>
      <c r="P26" s="302">
        <v>111.11</v>
      </c>
    </row>
    <row r="27" spans="1:16" s="108" customFormat="1" ht="153">
      <c r="A27" s="290" t="s">
        <v>1978</v>
      </c>
      <c r="B27" s="276" t="s">
        <v>1979</v>
      </c>
      <c r="C27" s="144" t="s">
        <v>843</v>
      </c>
      <c r="D27" s="284" t="s">
        <v>1968</v>
      </c>
      <c r="E27" s="285">
        <v>67</v>
      </c>
      <c r="F27" s="285">
        <v>11</v>
      </c>
      <c r="G27" s="285" t="s">
        <v>1969</v>
      </c>
      <c r="H27" s="324" t="s">
        <v>1980</v>
      </c>
      <c r="I27" s="276"/>
      <c r="J27" s="291" t="s">
        <v>1981</v>
      </c>
      <c r="K27" s="306">
        <v>2016</v>
      </c>
      <c r="L27" s="513" t="s">
        <v>421</v>
      </c>
      <c r="M27" s="306" t="s">
        <v>1972</v>
      </c>
      <c r="N27" s="306" t="s">
        <v>1973</v>
      </c>
      <c r="O27" s="134">
        <v>1000</v>
      </c>
      <c r="P27" s="294">
        <v>166.66</v>
      </c>
    </row>
    <row r="28" spans="1:16" s="108" customFormat="1" ht="102">
      <c r="A28" s="284" t="s">
        <v>1982</v>
      </c>
      <c r="B28" s="284" t="s">
        <v>1983</v>
      </c>
      <c r="C28" s="144" t="s">
        <v>843</v>
      </c>
      <c r="D28" s="284" t="s">
        <v>1984</v>
      </c>
      <c r="E28" s="514">
        <v>4</v>
      </c>
      <c r="F28" s="287">
        <v>11</v>
      </c>
      <c r="G28" s="285" t="s">
        <v>1985</v>
      </c>
      <c r="H28" s="318" t="s">
        <v>1986</v>
      </c>
      <c r="I28" s="287"/>
      <c r="J28" s="286" t="s">
        <v>1987</v>
      </c>
      <c r="K28" s="306">
        <v>2016</v>
      </c>
      <c r="L28" s="513" t="s">
        <v>1988</v>
      </c>
      <c r="M28" s="306">
        <v>0.63500000000000001</v>
      </c>
      <c r="N28" s="306">
        <v>0.627</v>
      </c>
      <c r="O28" s="134">
        <v>1000</v>
      </c>
      <c r="P28" s="294">
        <v>1000</v>
      </c>
    </row>
    <row r="29" spans="1:16" s="108" customFormat="1" ht="114.75">
      <c r="A29" s="515" t="s">
        <v>1989</v>
      </c>
      <c r="B29" s="515" t="s">
        <v>1990</v>
      </c>
      <c r="C29" s="144" t="s">
        <v>843</v>
      </c>
      <c r="D29" s="515" t="s">
        <v>1991</v>
      </c>
      <c r="E29" s="515" t="s">
        <v>1992</v>
      </c>
      <c r="F29" s="515" t="s">
        <v>1993</v>
      </c>
      <c r="G29" s="515" t="s">
        <v>1994</v>
      </c>
      <c r="H29" s="516" t="s">
        <v>1995</v>
      </c>
      <c r="I29" s="276"/>
      <c r="J29" s="517" t="s">
        <v>1996</v>
      </c>
      <c r="K29" s="442">
        <v>2016</v>
      </c>
      <c r="L29" s="518" t="s">
        <v>71</v>
      </c>
      <c r="M29" s="442">
        <v>0.33100000000000002</v>
      </c>
      <c r="N29" s="442">
        <v>0.34200000000000003</v>
      </c>
      <c r="O29" s="134">
        <v>1000</v>
      </c>
      <c r="P29" s="519">
        <v>200</v>
      </c>
    </row>
    <row r="30" spans="1:16" s="108" customFormat="1" ht="140.25">
      <c r="A30" s="284" t="s">
        <v>356</v>
      </c>
      <c r="B30" s="284" t="s">
        <v>1997</v>
      </c>
      <c r="C30" s="144" t="s">
        <v>843</v>
      </c>
      <c r="D30" s="284" t="s">
        <v>1998</v>
      </c>
      <c r="E30" s="514">
        <v>53</v>
      </c>
      <c r="F30" s="287">
        <v>4</v>
      </c>
      <c r="G30" s="285" t="s">
        <v>1999</v>
      </c>
      <c r="H30" s="401" t="s">
        <v>1302</v>
      </c>
      <c r="I30" s="287"/>
      <c r="J30" s="286" t="s">
        <v>359</v>
      </c>
      <c r="K30" s="306">
        <v>2016</v>
      </c>
      <c r="L30" s="513" t="s">
        <v>88</v>
      </c>
      <c r="M30" s="306">
        <v>0.14899999999999999</v>
      </c>
      <c r="N30" s="306">
        <v>0.5</v>
      </c>
      <c r="O30" s="134">
        <v>1000</v>
      </c>
      <c r="P30" s="294">
        <f>O30/8</f>
        <v>125</v>
      </c>
    </row>
    <row r="31" spans="1:16" s="108" customFormat="1" ht="102">
      <c r="A31" s="284" t="s">
        <v>348</v>
      </c>
      <c r="B31" s="284" t="s">
        <v>2000</v>
      </c>
      <c r="C31" s="144" t="s">
        <v>843</v>
      </c>
      <c r="D31" s="284" t="s">
        <v>1998</v>
      </c>
      <c r="E31" s="514">
        <v>53</v>
      </c>
      <c r="F31" s="285">
        <v>3</v>
      </c>
      <c r="G31" s="285" t="s">
        <v>2001</v>
      </c>
      <c r="H31" s="284" t="s">
        <v>1301</v>
      </c>
      <c r="I31" s="285"/>
      <c r="J31" s="520" t="s">
        <v>354</v>
      </c>
      <c r="K31" s="306">
        <v>2016</v>
      </c>
      <c r="L31" s="513" t="s">
        <v>497</v>
      </c>
      <c r="M31" s="306">
        <v>0.14899999999999999</v>
      </c>
      <c r="N31" s="306">
        <v>0.5</v>
      </c>
      <c r="O31" s="134">
        <v>1000</v>
      </c>
      <c r="P31" s="294">
        <f>O31/6</f>
        <v>166.66666666666666</v>
      </c>
    </row>
    <row r="32" spans="1:16" s="108" customFormat="1" ht="153">
      <c r="A32" s="521" t="s">
        <v>2002</v>
      </c>
      <c r="B32" s="521" t="s">
        <v>2003</v>
      </c>
      <c r="C32" s="144" t="s">
        <v>843</v>
      </c>
      <c r="D32" s="284" t="s">
        <v>1968</v>
      </c>
      <c r="E32" s="514">
        <v>67</v>
      </c>
      <c r="F32" s="287">
        <v>10</v>
      </c>
      <c r="G32" s="285" t="s">
        <v>1969</v>
      </c>
      <c r="H32" s="318" t="s">
        <v>2004</v>
      </c>
      <c r="I32" s="287"/>
      <c r="J32" s="286" t="s">
        <v>2005</v>
      </c>
      <c r="K32" s="306">
        <v>2016</v>
      </c>
      <c r="L32" s="513" t="s">
        <v>532</v>
      </c>
      <c r="M32" s="306" t="s">
        <v>1972</v>
      </c>
      <c r="N32" s="306" t="s">
        <v>1973</v>
      </c>
      <c r="O32" s="134">
        <v>1000</v>
      </c>
      <c r="P32" s="294">
        <v>142.85</v>
      </c>
    </row>
    <row r="33" spans="1:16" s="108" customFormat="1" ht="153">
      <c r="A33" s="284" t="s">
        <v>2006</v>
      </c>
      <c r="B33" s="521" t="s">
        <v>2007</v>
      </c>
      <c r="C33" s="144" t="s">
        <v>843</v>
      </c>
      <c r="D33" s="284" t="s">
        <v>1968</v>
      </c>
      <c r="E33" s="514">
        <v>67</v>
      </c>
      <c r="F33" s="287">
        <v>9</v>
      </c>
      <c r="G33" s="285" t="s">
        <v>1969</v>
      </c>
      <c r="H33" s="475" t="s">
        <v>2008</v>
      </c>
      <c r="I33" s="285"/>
      <c r="J33" s="520" t="s">
        <v>2009</v>
      </c>
      <c r="K33" s="306">
        <v>2016</v>
      </c>
      <c r="L33" s="513" t="s">
        <v>355</v>
      </c>
      <c r="M33" s="306" t="s">
        <v>1972</v>
      </c>
      <c r="N33" s="306" t="s">
        <v>1973</v>
      </c>
      <c r="O33" s="134">
        <v>1000</v>
      </c>
      <c r="P33" s="294">
        <v>166.66</v>
      </c>
    </row>
    <row r="34" spans="1:16" s="108" customFormat="1" ht="153">
      <c r="A34" s="290" t="s">
        <v>2010</v>
      </c>
      <c r="B34" s="276" t="s">
        <v>2011</v>
      </c>
      <c r="C34" s="144" t="s">
        <v>843</v>
      </c>
      <c r="D34" s="284" t="s">
        <v>1968</v>
      </c>
      <c r="E34" s="514">
        <v>67</v>
      </c>
      <c r="F34" s="287">
        <v>9</v>
      </c>
      <c r="G34" s="285" t="s">
        <v>1969</v>
      </c>
      <c r="H34" s="324" t="s">
        <v>2012</v>
      </c>
      <c r="I34" s="276"/>
      <c r="J34" s="291" t="s">
        <v>2013</v>
      </c>
      <c r="K34" s="306">
        <v>2016</v>
      </c>
      <c r="L34" s="513" t="s">
        <v>355</v>
      </c>
      <c r="M34" s="306" t="s">
        <v>1972</v>
      </c>
      <c r="N34" s="306" t="s">
        <v>1973</v>
      </c>
      <c r="O34" s="134">
        <v>1000</v>
      </c>
      <c r="P34" s="294">
        <v>166.66</v>
      </c>
    </row>
    <row r="35" spans="1:16" s="108" customFormat="1" ht="153">
      <c r="A35" s="290" t="s">
        <v>2014</v>
      </c>
      <c r="B35" s="276" t="s">
        <v>2015</v>
      </c>
      <c r="C35" s="144" t="s">
        <v>843</v>
      </c>
      <c r="D35" s="284" t="s">
        <v>1968</v>
      </c>
      <c r="E35" s="514">
        <v>67</v>
      </c>
      <c r="F35" s="287">
        <v>7</v>
      </c>
      <c r="G35" s="285" t="s">
        <v>1969</v>
      </c>
      <c r="H35" s="324" t="s">
        <v>2016</v>
      </c>
      <c r="I35" s="276"/>
      <c r="J35" s="291" t="s">
        <v>2017</v>
      </c>
      <c r="K35" s="276">
        <v>2016</v>
      </c>
      <c r="L35" s="288" t="s">
        <v>370</v>
      </c>
      <c r="M35" s="306" t="s">
        <v>1972</v>
      </c>
      <c r="N35" s="306" t="s">
        <v>1973</v>
      </c>
      <c r="O35" s="134">
        <v>1000</v>
      </c>
      <c r="P35" s="294">
        <v>166.66</v>
      </c>
    </row>
    <row r="36" spans="1:16" s="108" customFormat="1" ht="153">
      <c r="A36" s="290" t="s">
        <v>2018</v>
      </c>
      <c r="B36" s="276" t="s">
        <v>2019</v>
      </c>
      <c r="C36" s="144" t="s">
        <v>843</v>
      </c>
      <c r="D36" s="276" t="s">
        <v>2020</v>
      </c>
      <c r="E36" s="276">
        <v>101</v>
      </c>
      <c r="F36" s="276"/>
      <c r="G36" s="276" t="s">
        <v>2021</v>
      </c>
      <c r="H36" s="522" t="s">
        <v>2022</v>
      </c>
      <c r="I36" s="276" t="s">
        <v>2023</v>
      </c>
      <c r="J36" s="291" t="s">
        <v>2024</v>
      </c>
      <c r="K36" s="276">
        <v>2016</v>
      </c>
      <c r="L36" s="288" t="s">
        <v>2025</v>
      </c>
      <c r="M36" s="276">
        <v>1.661</v>
      </c>
      <c r="N36" s="276">
        <v>2.0779999999999998</v>
      </c>
      <c r="O36" s="134">
        <v>1000</v>
      </c>
      <c r="P36" s="294">
        <v>500</v>
      </c>
    </row>
    <row r="37" spans="1:16" s="108" customFormat="1" ht="153">
      <c r="A37" s="290" t="s">
        <v>2026</v>
      </c>
      <c r="B37" s="276" t="s">
        <v>2027</v>
      </c>
      <c r="C37" s="144" t="s">
        <v>843</v>
      </c>
      <c r="D37" s="284" t="s">
        <v>1968</v>
      </c>
      <c r="E37" s="514">
        <v>67</v>
      </c>
      <c r="F37" s="287">
        <v>4</v>
      </c>
      <c r="G37" s="285" t="s">
        <v>1969</v>
      </c>
      <c r="H37" s="324" t="s">
        <v>2028</v>
      </c>
      <c r="I37" s="276"/>
      <c r="J37" s="291" t="s">
        <v>2029</v>
      </c>
      <c r="K37" s="306">
        <v>2016</v>
      </c>
      <c r="L37" s="513" t="s">
        <v>998</v>
      </c>
      <c r="M37" s="306" t="s">
        <v>1972</v>
      </c>
      <c r="N37" s="306" t="s">
        <v>1973</v>
      </c>
      <c r="O37" s="134">
        <v>1000</v>
      </c>
      <c r="P37" s="294">
        <v>250</v>
      </c>
    </row>
    <row r="38" spans="1:16" s="108" customFormat="1" ht="153">
      <c r="A38" s="290" t="s">
        <v>2792</v>
      </c>
      <c r="B38" s="276" t="s">
        <v>2030</v>
      </c>
      <c r="C38" s="144" t="s">
        <v>843</v>
      </c>
      <c r="D38" s="276" t="s">
        <v>2794</v>
      </c>
      <c r="E38" s="276">
        <v>203</v>
      </c>
      <c r="F38" s="276">
        <v>5</v>
      </c>
      <c r="G38" s="276" t="s">
        <v>2031</v>
      </c>
      <c r="H38" s="324" t="s">
        <v>2032</v>
      </c>
      <c r="I38" s="276" t="s">
        <v>2033</v>
      </c>
      <c r="J38" s="291" t="s">
        <v>2798</v>
      </c>
      <c r="K38" s="276">
        <v>2016</v>
      </c>
      <c r="L38" s="288"/>
      <c r="M38" s="276">
        <v>0.68300000000000005</v>
      </c>
      <c r="N38" s="276">
        <v>1.4330000000000001</v>
      </c>
      <c r="O38" s="134">
        <v>1000</v>
      </c>
      <c r="P38" s="294">
        <v>166.66</v>
      </c>
    </row>
    <row r="39" spans="1:16" s="108" customFormat="1" ht="89.25">
      <c r="A39" s="285" t="s">
        <v>2034</v>
      </c>
      <c r="B39" s="285" t="s">
        <v>2035</v>
      </c>
      <c r="C39" s="144" t="s">
        <v>843</v>
      </c>
      <c r="D39" s="285" t="s">
        <v>2036</v>
      </c>
      <c r="E39" s="514" t="s">
        <v>2037</v>
      </c>
      <c r="F39" s="523" t="s">
        <v>2038</v>
      </c>
      <c r="G39" s="285" t="s">
        <v>2039</v>
      </c>
      <c r="H39" s="524" t="s">
        <v>2040</v>
      </c>
      <c r="I39" s="524" t="s">
        <v>2041</v>
      </c>
      <c r="J39" s="287" t="s">
        <v>2042</v>
      </c>
      <c r="K39" s="306">
        <v>2016</v>
      </c>
      <c r="L39" s="513" t="s">
        <v>1793</v>
      </c>
      <c r="M39" s="306">
        <v>2.1520000000000001</v>
      </c>
      <c r="N39" s="308">
        <v>2801</v>
      </c>
      <c r="O39" s="134">
        <v>1000</v>
      </c>
      <c r="P39" s="310">
        <v>500</v>
      </c>
    </row>
    <row r="40" spans="1:16" s="108" customFormat="1" ht="178.5">
      <c r="A40" s="261" t="s">
        <v>2043</v>
      </c>
      <c r="B40" s="261" t="s">
        <v>2044</v>
      </c>
      <c r="C40" s="144" t="s">
        <v>843</v>
      </c>
      <c r="D40" s="261" t="s">
        <v>2045</v>
      </c>
      <c r="E40" s="261">
        <v>53</v>
      </c>
      <c r="F40" s="261">
        <v>4</v>
      </c>
      <c r="G40" s="261" t="s">
        <v>2046</v>
      </c>
      <c r="H40" s="525" t="s">
        <v>1302</v>
      </c>
      <c r="I40" s="261"/>
      <c r="J40" s="261" t="s">
        <v>359</v>
      </c>
      <c r="K40" s="261">
        <v>2016</v>
      </c>
      <c r="L40" s="261" t="s">
        <v>2047</v>
      </c>
      <c r="M40" s="261">
        <v>0.16600000000000001</v>
      </c>
      <c r="N40" s="261">
        <v>0.90300000000000002</v>
      </c>
      <c r="O40" s="134">
        <v>1000</v>
      </c>
      <c r="P40" s="445">
        <f>O40/8</f>
        <v>125</v>
      </c>
    </row>
    <row r="41" spans="1:16" s="108" customFormat="1" ht="242.25">
      <c r="A41" s="526" t="s">
        <v>2048</v>
      </c>
      <c r="B41" s="261" t="s">
        <v>2049</v>
      </c>
      <c r="C41" s="144" t="s">
        <v>843</v>
      </c>
      <c r="D41" s="526" t="s">
        <v>2050</v>
      </c>
      <c r="E41" s="526">
        <v>67</v>
      </c>
      <c r="F41" s="526">
        <v>10</v>
      </c>
      <c r="G41" s="261" t="s">
        <v>2051</v>
      </c>
      <c r="H41" s="526" t="s">
        <v>2052</v>
      </c>
      <c r="I41" s="526"/>
      <c r="J41" s="526" t="s">
        <v>2053</v>
      </c>
      <c r="K41" s="526">
        <v>2016</v>
      </c>
      <c r="L41" s="526" t="s">
        <v>1220</v>
      </c>
      <c r="M41" s="526">
        <v>0.183</v>
      </c>
      <c r="N41" s="526">
        <v>0.95599999999999996</v>
      </c>
      <c r="O41" s="134">
        <v>1000</v>
      </c>
      <c r="P41" s="527">
        <f>O41/9</f>
        <v>111.11111111111111</v>
      </c>
    </row>
    <row r="42" spans="1:16" s="108" customFormat="1" ht="102">
      <c r="A42" s="261" t="s">
        <v>348</v>
      </c>
      <c r="B42" s="261" t="s">
        <v>2054</v>
      </c>
      <c r="C42" s="144" t="s">
        <v>843</v>
      </c>
      <c r="D42" s="261" t="s">
        <v>2045</v>
      </c>
      <c r="E42" s="261">
        <v>53</v>
      </c>
      <c r="F42" s="261">
        <v>3</v>
      </c>
      <c r="G42" s="261" t="s">
        <v>2046</v>
      </c>
      <c r="H42" s="525" t="s">
        <v>1301</v>
      </c>
      <c r="I42" s="261"/>
      <c r="J42" s="261" t="s">
        <v>354</v>
      </c>
      <c r="K42" s="261">
        <v>2016</v>
      </c>
      <c r="L42" s="261" t="s">
        <v>2055</v>
      </c>
      <c r="M42" s="261">
        <v>0.16600000000000001</v>
      </c>
      <c r="N42" s="261">
        <v>0.90300000000000002</v>
      </c>
      <c r="O42" s="134">
        <v>1000</v>
      </c>
      <c r="P42" s="445">
        <f>O42/6</f>
        <v>166.66666666666666</v>
      </c>
    </row>
    <row r="43" spans="1:16" s="108" customFormat="1" ht="89.25">
      <c r="A43" s="261" t="s">
        <v>2056</v>
      </c>
      <c r="B43" s="261" t="s">
        <v>2057</v>
      </c>
      <c r="C43" s="144" t="s">
        <v>843</v>
      </c>
      <c r="D43" s="261" t="s">
        <v>2058</v>
      </c>
      <c r="E43" s="261">
        <v>18</v>
      </c>
      <c r="F43" s="528" t="s">
        <v>2059</v>
      </c>
      <c r="G43" s="261" t="s">
        <v>2060</v>
      </c>
      <c r="H43" s="525" t="s">
        <v>2061</v>
      </c>
      <c r="I43" s="529"/>
      <c r="J43" s="261" t="s">
        <v>2062</v>
      </c>
      <c r="K43" s="261">
        <v>2016</v>
      </c>
      <c r="L43" s="261" t="s">
        <v>400</v>
      </c>
      <c r="M43" s="261">
        <v>0.29499999999999998</v>
      </c>
      <c r="N43" s="261">
        <v>0.39400000000000002</v>
      </c>
      <c r="O43" s="134">
        <v>1000</v>
      </c>
      <c r="P43" s="445">
        <f>O43/5</f>
        <v>200</v>
      </c>
    </row>
    <row r="44" spans="1:16" s="108" customFormat="1" ht="76.5">
      <c r="A44" s="263" t="s">
        <v>2026</v>
      </c>
      <c r="B44" s="266" t="s">
        <v>2063</v>
      </c>
      <c r="C44" s="144" t="s">
        <v>843</v>
      </c>
      <c r="D44" s="263" t="s">
        <v>2050</v>
      </c>
      <c r="E44" s="263">
        <v>67</v>
      </c>
      <c r="F44" s="266">
        <v>4</v>
      </c>
      <c r="G44" s="266" t="s">
        <v>2051</v>
      </c>
      <c r="H44" s="266" t="s">
        <v>2064</v>
      </c>
      <c r="I44" s="530"/>
      <c r="J44" s="266" t="s">
        <v>2065</v>
      </c>
      <c r="K44" s="355">
        <v>2016</v>
      </c>
      <c r="L44" s="531" t="s">
        <v>998</v>
      </c>
      <c r="M44" s="355">
        <v>0.183</v>
      </c>
      <c r="N44" s="355">
        <v>0.95599999999999996</v>
      </c>
      <c r="O44" s="134">
        <v>1000</v>
      </c>
      <c r="P44" s="294">
        <v>250</v>
      </c>
    </row>
    <row r="45" spans="1:16" s="108" customFormat="1" ht="76.5">
      <c r="A45" s="262" t="s">
        <v>2066</v>
      </c>
      <c r="B45" s="262" t="s">
        <v>2067</v>
      </c>
      <c r="C45" s="144" t="s">
        <v>843</v>
      </c>
      <c r="D45" s="263" t="s">
        <v>2050</v>
      </c>
      <c r="E45" s="263">
        <v>67</v>
      </c>
      <c r="F45" s="263">
        <v>3</v>
      </c>
      <c r="G45" s="266" t="s">
        <v>2051</v>
      </c>
      <c r="H45" s="263" t="s">
        <v>2068</v>
      </c>
      <c r="I45" s="530"/>
      <c r="J45" s="532" t="s">
        <v>2069</v>
      </c>
      <c r="K45" s="355">
        <v>2016</v>
      </c>
      <c r="L45" s="531" t="s">
        <v>392</v>
      </c>
      <c r="M45" s="355">
        <v>0.183</v>
      </c>
      <c r="N45" s="355">
        <v>0.95599999999999996</v>
      </c>
      <c r="O45" s="134">
        <v>1000</v>
      </c>
      <c r="P45" s="294">
        <v>250</v>
      </c>
    </row>
    <row r="46" spans="1:16" s="108" customFormat="1" ht="114.75">
      <c r="A46" s="262" t="s">
        <v>2070</v>
      </c>
      <c r="B46" s="262" t="s">
        <v>2071</v>
      </c>
      <c r="C46" s="144" t="s">
        <v>843</v>
      </c>
      <c r="D46" s="263" t="s">
        <v>2072</v>
      </c>
      <c r="E46" s="266">
        <v>50</v>
      </c>
      <c r="F46" s="266">
        <v>2</v>
      </c>
      <c r="G46" s="262" t="s">
        <v>2073</v>
      </c>
      <c r="H46" s="262" t="s">
        <v>2074</v>
      </c>
      <c r="I46" s="262" t="s">
        <v>2075</v>
      </c>
      <c r="J46" s="533" t="s">
        <v>2076</v>
      </c>
      <c r="K46" s="266">
        <v>2016</v>
      </c>
      <c r="L46" s="534" t="s">
        <v>392</v>
      </c>
      <c r="M46" s="262">
        <v>0.78</v>
      </c>
      <c r="N46" s="262">
        <v>0.86699999999999999</v>
      </c>
      <c r="O46" s="134">
        <v>1000</v>
      </c>
      <c r="P46" s="294">
        <v>500</v>
      </c>
    </row>
    <row r="47" spans="1:16" s="108" customFormat="1" ht="12.75">
      <c r="A47" s="123"/>
      <c r="B47" s="123"/>
      <c r="C47" s="124"/>
      <c r="D47" s="124"/>
      <c r="E47" s="124"/>
      <c r="F47" s="124"/>
      <c r="G47" s="123"/>
      <c r="H47" s="124"/>
      <c r="I47" s="124"/>
      <c r="J47" s="124"/>
      <c r="K47" s="124"/>
      <c r="L47" s="125"/>
      <c r="M47" s="124"/>
      <c r="N47" s="124"/>
      <c r="O47" s="123"/>
      <c r="P47" s="123"/>
    </row>
    <row r="48" spans="1:16" s="108" customFormat="1" ht="12.75">
      <c r="A48" s="123"/>
      <c r="B48" s="123"/>
      <c r="C48" s="124"/>
      <c r="D48" s="124"/>
      <c r="E48" s="124"/>
      <c r="F48" s="124"/>
      <c r="G48" s="123"/>
      <c r="H48" s="124"/>
      <c r="I48" s="124"/>
      <c r="J48" s="124"/>
      <c r="K48" s="124"/>
      <c r="L48" s="125"/>
      <c r="M48" s="124"/>
      <c r="N48" s="124"/>
      <c r="O48" s="123"/>
      <c r="P48" s="123"/>
    </row>
    <row r="49" spans="1:16" s="108" customFormat="1" ht="12.75">
      <c r="A49" s="123"/>
      <c r="B49" s="123"/>
      <c r="C49" s="124"/>
      <c r="D49" s="124"/>
      <c r="E49" s="124"/>
      <c r="F49" s="124"/>
      <c r="G49" s="123"/>
      <c r="H49" s="124"/>
      <c r="I49" s="124"/>
      <c r="J49" s="124"/>
      <c r="K49" s="124"/>
      <c r="L49" s="125"/>
      <c r="M49" s="124"/>
      <c r="N49" s="124"/>
      <c r="O49" s="123"/>
      <c r="P49" s="123"/>
    </row>
    <row r="50" spans="1:16" s="108" customFormat="1" ht="12.75">
      <c r="A50" s="123"/>
      <c r="B50" s="123"/>
      <c r="C50" s="124"/>
      <c r="D50" s="124"/>
      <c r="E50" s="124"/>
      <c r="F50" s="124"/>
      <c r="G50" s="123"/>
      <c r="H50" s="124"/>
      <c r="I50" s="124"/>
      <c r="J50" s="124"/>
      <c r="K50" s="124"/>
      <c r="L50" s="125"/>
      <c r="M50" s="124"/>
      <c r="N50" s="124"/>
      <c r="O50" s="123"/>
      <c r="P50" s="123"/>
    </row>
    <row r="51" spans="1:16">
      <c r="A51" s="126"/>
      <c r="B51" s="126"/>
      <c r="C51" s="127"/>
      <c r="D51" s="126"/>
      <c r="E51" s="128"/>
      <c r="F51" s="129"/>
      <c r="G51" s="127"/>
      <c r="H51" s="130"/>
      <c r="I51" s="129"/>
      <c r="J51" s="131"/>
      <c r="K51" s="132"/>
      <c r="L51" s="133"/>
      <c r="M51" s="132"/>
      <c r="N51" s="132"/>
      <c r="O51" s="134"/>
      <c r="P51" s="135"/>
    </row>
    <row r="52" spans="1:16">
      <c r="A52" s="126"/>
      <c r="B52" s="126"/>
      <c r="C52" s="127"/>
      <c r="D52" s="126"/>
      <c r="E52" s="127"/>
      <c r="F52" s="127"/>
      <c r="G52" s="127"/>
      <c r="H52" s="126"/>
      <c r="I52" s="127"/>
      <c r="J52" s="136"/>
      <c r="K52" s="132"/>
      <c r="L52" s="133"/>
      <c r="M52" s="132"/>
      <c r="N52" s="132"/>
      <c r="O52" s="137"/>
      <c r="P52" s="135"/>
    </row>
    <row r="53" spans="1:16">
      <c r="A53" s="138"/>
      <c r="B53" s="139"/>
      <c r="C53" s="139"/>
      <c r="D53" s="139"/>
      <c r="E53" s="139"/>
      <c r="F53" s="139"/>
      <c r="G53" s="139"/>
      <c r="H53" s="138"/>
      <c r="I53" s="139"/>
      <c r="J53" s="140"/>
      <c r="K53" s="139"/>
      <c r="L53" s="141"/>
      <c r="M53" s="139"/>
      <c r="N53" s="139"/>
      <c r="O53" s="142"/>
      <c r="P53" s="135"/>
    </row>
    <row r="54" spans="1:16">
      <c r="A54" s="138"/>
      <c r="B54" s="139"/>
      <c r="C54" s="139"/>
      <c r="D54" s="139"/>
      <c r="E54" s="139"/>
      <c r="F54" s="139"/>
      <c r="G54" s="139"/>
      <c r="H54" s="138"/>
      <c r="I54" s="139"/>
      <c r="J54" s="140"/>
      <c r="K54" s="139"/>
      <c r="L54" s="141"/>
      <c r="M54" s="139"/>
      <c r="N54" s="139"/>
      <c r="O54" s="137"/>
      <c r="P54" s="135"/>
    </row>
    <row r="55" spans="1:16">
      <c r="A55" s="138"/>
      <c r="B55" s="139"/>
      <c r="C55" s="139"/>
      <c r="D55" s="139"/>
      <c r="E55" s="139"/>
      <c r="F55" s="139"/>
      <c r="G55" s="139"/>
      <c r="H55" s="138"/>
      <c r="I55" s="139"/>
      <c r="J55" s="140"/>
      <c r="K55" s="139"/>
      <c r="L55" s="141"/>
      <c r="M55" s="139"/>
      <c r="N55" s="139"/>
      <c r="O55" s="137"/>
      <c r="P55" s="135"/>
    </row>
    <row r="56" spans="1:16">
      <c r="A56" s="138"/>
      <c r="B56" s="139"/>
      <c r="C56" s="139"/>
      <c r="D56" s="139"/>
      <c r="E56" s="139"/>
      <c r="F56" s="139"/>
      <c r="G56" s="139"/>
      <c r="H56" s="138"/>
      <c r="I56" s="139"/>
      <c r="J56" s="140"/>
      <c r="K56" s="139"/>
      <c r="L56" s="141"/>
      <c r="M56" s="139"/>
      <c r="N56" s="139"/>
      <c r="O56" s="137"/>
      <c r="P56" s="135"/>
    </row>
    <row r="57" spans="1:16">
      <c r="A57" s="138"/>
      <c r="B57" s="139"/>
      <c r="C57" s="139"/>
      <c r="D57" s="139"/>
      <c r="E57" s="139"/>
      <c r="F57" s="139"/>
      <c r="G57" s="139"/>
      <c r="H57" s="138"/>
      <c r="I57" s="139"/>
      <c r="J57" s="140"/>
      <c r="K57" s="139"/>
      <c r="L57" s="141"/>
      <c r="M57" s="139"/>
      <c r="N57" s="139"/>
      <c r="O57" s="137"/>
      <c r="P57" s="135"/>
    </row>
    <row r="58" spans="1:16">
      <c r="A58" s="138"/>
      <c r="B58" s="139"/>
      <c r="C58" s="139"/>
      <c r="D58" s="139"/>
      <c r="E58" s="139"/>
      <c r="F58" s="139"/>
      <c r="G58" s="139"/>
      <c r="H58" s="138"/>
      <c r="I58" s="139"/>
      <c r="J58" s="140"/>
      <c r="K58" s="139"/>
      <c r="L58" s="141"/>
      <c r="M58" s="139"/>
      <c r="N58" s="139"/>
      <c r="O58" s="137"/>
      <c r="P58" s="135"/>
    </row>
    <row r="59" spans="1:16">
      <c r="A59" s="100" t="s">
        <v>126</v>
      </c>
      <c r="O59" s="3"/>
      <c r="P59" s="95">
        <f>SUM(P9:P58)</f>
        <v>13139.70111111111</v>
      </c>
    </row>
  </sheetData>
  <mergeCells count="3">
    <mergeCell ref="A2:P2"/>
    <mergeCell ref="A6:P6"/>
    <mergeCell ref="A4:P4"/>
  </mergeCells>
  <phoneticPr fontId="21" type="noConversion"/>
  <hyperlinks>
    <hyperlink ref="H12" r:id="rId1"/>
    <hyperlink ref="H15" r:id="rId2"/>
    <hyperlink ref="I15" r:id="rId3"/>
    <hyperlink ref="H18" r:id="rId4"/>
    <hyperlink ref="H19" r:id="rId5"/>
    <hyperlink ref="H20" r:id="rId6"/>
    <hyperlink ref="H21" r:id="rId7" display="http://www.acad.ro/sectii2002/proceedings/doc2016-1/08-Beju.pdf"/>
    <hyperlink ref="H22" r:id="rId8"/>
    <hyperlink ref="H23" r:id="rId9" display="http://www.chalcogen.ro/381_DumitrascuD.pdf"/>
    <hyperlink ref="H25" r:id="rId10"/>
    <hyperlink ref="H27" r:id="rId11"/>
    <hyperlink ref="H26" r:id="rId12"/>
    <hyperlink ref="H28" r:id="rId13"/>
    <hyperlink ref="H29" r:id="rId14"/>
    <hyperlink ref="H32" r:id="rId15"/>
    <hyperlink ref="H33" r:id="rId16"/>
    <hyperlink ref="H34" r:id="rId17"/>
    <hyperlink ref="H35" r:id="rId18"/>
    <hyperlink ref="H36" r:id="rId19"/>
    <hyperlink ref="H37" r:id="rId20"/>
    <hyperlink ref="H38" r:id="rId21"/>
    <hyperlink ref="H39" r:id="rId22"/>
    <hyperlink ref="I39" r:id="rId23"/>
    <hyperlink ref="H43" r:id="rId24"/>
    <hyperlink ref="H42" r:id="rId25"/>
  </hyperlinks>
  <pageMargins left="0.511811023622047" right="0.31496062992126" top="0" bottom="0" header="0" footer="0"/>
  <pageSetup paperSize="9" orientation="landscape" horizontalDpi="200" verticalDpi="200" r:id="rId26"/>
</worksheet>
</file>

<file path=xl/worksheets/sheet20.xml><?xml version="1.0" encoding="utf-8"?>
<worksheet xmlns="http://schemas.openxmlformats.org/spreadsheetml/2006/main" xmlns:r="http://schemas.openxmlformats.org/officeDocument/2006/relationships">
  <dimension ref="A2:J62"/>
  <sheetViews>
    <sheetView topLeftCell="A18" zoomScaleNormal="130" workbookViewId="0">
      <selection activeCell="A15" sqref="A15:I22"/>
    </sheetView>
  </sheetViews>
  <sheetFormatPr defaultColWidth="8.85546875" defaultRowHeight="15"/>
  <cols>
    <col min="1" max="1" width="22.85546875" style="2" customWidth="1"/>
    <col min="2" max="2" width="8.140625" style="2" customWidth="1"/>
    <col min="3" max="3" width="28" style="7" customWidth="1"/>
    <col min="4" max="4" width="21" style="7" customWidth="1"/>
    <col min="5" max="5" width="22.7109375" style="7" customWidth="1"/>
    <col min="6" max="6" width="6" style="7" customWidth="1"/>
    <col min="7" max="7" width="7.42578125" style="7" customWidth="1"/>
    <col min="8" max="9" width="10" style="1" customWidth="1"/>
    <col min="10" max="10" width="9.140625" style="1" customWidth="1"/>
  </cols>
  <sheetData>
    <row r="2" spans="1:10" ht="15" customHeight="1">
      <c r="A2" s="713" t="s">
        <v>950</v>
      </c>
      <c r="B2" s="713"/>
      <c r="C2" s="713"/>
      <c r="D2" s="713"/>
      <c r="E2" s="713"/>
      <c r="F2" s="713"/>
      <c r="G2" s="713"/>
      <c r="H2" s="713"/>
      <c r="I2" s="713"/>
    </row>
    <row r="3" spans="1:10" ht="15" customHeight="1">
      <c r="A3" s="12"/>
      <c r="B3" s="12"/>
      <c r="C3" s="12"/>
      <c r="D3" s="12"/>
      <c r="E3" s="12"/>
      <c r="F3" s="12"/>
      <c r="G3" s="12"/>
      <c r="H3" s="12"/>
      <c r="I3" s="3"/>
    </row>
    <row r="4" spans="1:10">
      <c r="A4" s="712" t="s">
        <v>220</v>
      </c>
      <c r="B4" s="712"/>
      <c r="C4" s="712"/>
      <c r="D4" s="712"/>
      <c r="E4" s="712"/>
      <c r="F4" s="712"/>
      <c r="G4" s="712"/>
      <c r="H4" s="712"/>
      <c r="I4" s="712"/>
    </row>
    <row r="5" spans="1:10">
      <c r="A5" s="712" t="s">
        <v>974</v>
      </c>
      <c r="B5" s="712"/>
      <c r="C5" s="712"/>
      <c r="D5" s="712"/>
      <c r="E5" s="712"/>
      <c r="F5" s="712"/>
      <c r="G5" s="712"/>
      <c r="H5" s="712"/>
      <c r="I5" s="712"/>
    </row>
    <row r="6" spans="1:10">
      <c r="A6" s="712" t="s">
        <v>309</v>
      </c>
      <c r="B6" s="712"/>
      <c r="C6" s="712"/>
      <c r="D6" s="712"/>
      <c r="E6" s="712"/>
      <c r="F6" s="712"/>
      <c r="G6" s="712"/>
      <c r="H6" s="712"/>
      <c r="I6" s="712"/>
    </row>
    <row r="7" spans="1:10">
      <c r="A7" s="5"/>
      <c r="B7" s="5"/>
      <c r="C7" s="6"/>
      <c r="D7" s="6"/>
      <c r="E7" s="6"/>
      <c r="F7" s="6"/>
      <c r="G7" s="6"/>
      <c r="H7" s="5"/>
      <c r="I7" s="3"/>
    </row>
    <row r="8" spans="1:10" ht="51">
      <c r="A8" s="79" t="s">
        <v>207</v>
      </c>
      <c r="B8" s="77" t="s">
        <v>960</v>
      </c>
      <c r="C8" s="79" t="s">
        <v>221</v>
      </c>
      <c r="D8" s="79" t="s">
        <v>194</v>
      </c>
      <c r="E8" s="79" t="s">
        <v>222</v>
      </c>
      <c r="F8" s="79" t="s">
        <v>134</v>
      </c>
      <c r="G8" s="79" t="s">
        <v>152</v>
      </c>
      <c r="H8" s="79" t="s">
        <v>153</v>
      </c>
      <c r="I8" s="79" t="s">
        <v>235</v>
      </c>
    </row>
    <row r="9" spans="1:10" s="109" customFormat="1" ht="76.5">
      <c r="A9" s="138" t="s">
        <v>345</v>
      </c>
      <c r="B9" s="139" t="s">
        <v>350</v>
      </c>
      <c r="C9" s="138" t="s">
        <v>431</v>
      </c>
      <c r="D9" s="140" t="s">
        <v>432</v>
      </c>
      <c r="E9" s="140" t="s">
        <v>433</v>
      </c>
      <c r="F9" s="342" t="s">
        <v>434</v>
      </c>
      <c r="G9" s="139" t="s">
        <v>436</v>
      </c>
      <c r="H9" s="382" t="s">
        <v>947</v>
      </c>
      <c r="I9" s="196">
        <v>50</v>
      </c>
      <c r="J9" s="72"/>
    </row>
    <row r="10" spans="1:10" s="109" customFormat="1" ht="102">
      <c r="A10" s="138" t="s">
        <v>345</v>
      </c>
      <c r="B10" s="139" t="s">
        <v>350</v>
      </c>
      <c r="C10" s="138" t="s">
        <v>441</v>
      </c>
      <c r="D10" s="140" t="s">
        <v>432</v>
      </c>
      <c r="E10" s="140" t="s">
        <v>442</v>
      </c>
      <c r="F10" s="342" t="s">
        <v>443</v>
      </c>
      <c r="G10" s="139" t="s">
        <v>445</v>
      </c>
      <c r="H10" s="382" t="s">
        <v>947</v>
      </c>
      <c r="I10" s="196">
        <v>50</v>
      </c>
      <c r="J10" s="72"/>
    </row>
    <row r="11" spans="1:10" s="109" customFormat="1" ht="153">
      <c r="A11" s="138" t="s">
        <v>345</v>
      </c>
      <c r="B11" s="139" t="s">
        <v>350</v>
      </c>
      <c r="C11" s="138" t="s">
        <v>450</v>
      </c>
      <c r="D11" s="140" t="s">
        <v>432</v>
      </c>
      <c r="E11" s="140" t="s">
        <v>451</v>
      </c>
      <c r="F11" s="342" t="s">
        <v>452</v>
      </c>
      <c r="G11" s="139" t="s">
        <v>907</v>
      </c>
      <c r="H11" s="382" t="s">
        <v>947</v>
      </c>
      <c r="I11" s="196">
        <v>50</v>
      </c>
      <c r="J11" s="72"/>
    </row>
    <row r="12" spans="1:10" s="109" customFormat="1" ht="51">
      <c r="A12" s="138" t="s">
        <v>1202</v>
      </c>
      <c r="B12" s="139" t="s">
        <v>582</v>
      </c>
      <c r="C12" s="138" t="s">
        <v>1203</v>
      </c>
      <c r="D12" s="359" t="s">
        <v>1204</v>
      </c>
      <c r="E12" s="144" t="s">
        <v>2728</v>
      </c>
      <c r="F12" s="144">
        <v>2016</v>
      </c>
      <c r="G12" s="144" t="s">
        <v>998</v>
      </c>
      <c r="H12" s="217" t="s">
        <v>947</v>
      </c>
      <c r="I12" s="217">
        <v>100</v>
      </c>
      <c r="J12" s="72"/>
    </row>
    <row r="13" spans="1:10" s="109" customFormat="1" ht="25.5">
      <c r="A13" s="138" t="s">
        <v>2691</v>
      </c>
      <c r="B13" s="139" t="s">
        <v>582</v>
      </c>
      <c r="C13" s="138" t="s">
        <v>2729</v>
      </c>
      <c r="D13" s="359" t="s">
        <v>2730</v>
      </c>
      <c r="E13" s="144" t="s">
        <v>741</v>
      </c>
      <c r="F13" s="144">
        <v>2016</v>
      </c>
      <c r="G13" s="144" t="s">
        <v>464</v>
      </c>
      <c r="H13" s="217" t="s">
        <v>947</v>
      </c>
      <c r="I13" s="217">
        <v>50</v>
      </c>
      <c r="J13" s="72"/>
    </row>
    <row r="14" spans="1:10" s="109" customFormat="1" ht="38.25">
      <c r="A14" s="138" t="s">
        <v>2722</v>
      </c>
      <c r="B14" s="139" t="s">
        <v>582</v>
      </c>
      <c r="C14" s="138" t="s">
        <v>2731</v>
      </c>
      <c r="D14" s="359" t="s">
        <v>2732</v>
      </c>
      <c r="E14" s="144" t="s">
        <v>741</v>
      </c>
      <c r="F14" s="144">
        <v>2016</v>
      </c>
      <c r="G14" s="144" t="s">
        <v>2733</v>
      </c>
      <c r="H14" s="217" t="s">
        <v>947</v>
      </c>
      <c r="I14" s="217">
        <v>50</v>
      </c>
      <c r="J14" s="72"/>
    </row>
    <row r="15" spans="1:10" s="109" customFormat="1" ht="25.5">
      <c r="A15" s="653" t="s">
        <v>1903</v>
      </c>
      <c r="B15" s="343" t="s">
        <v>843</v>
      </c>
      <c r="C15" s="143" t="s">
        <v>3586</v>
      </c>
      <c r="D15" s="313" t="s">
        <v>3587</v>
      </c>
      <c r="E15" s="144" t="s">
        <v>741</v>
      </c>
      <c r="F15" s="144">
        <v>2016</v>
      </c>
      <c r="G15" s="144"/>
      <c r="H15" s="217" t="s">
        <v>947</v>
      </c>
      <c r="I15" s="676">
        <v>50</v>
      </c>
      <c r="J15" s="72"/>
    </row>
    <row r="16" spans="1:10" s="109" customFormat="1" ht="25.5">
      <c r="A16" s="143" t="s">
        <v>3508</v>
      </c>
      <c r="B16" s="343" t="s">
        <v>843</v>
      </c>
      <c r="C16" s="143" t="s">
        <v>3588</v>
      </c>
      <c r="D16" s="387" t="s">
        <v>3589</v>
      </c>
      <c r="E16" s="218" t="s">
        <v>741</v>
      </c>
      <c r="F16" s="144">
        <v>2016</v>
      </c>
      <c r="G16" s="218" t="s">
        <v>400</v>
      </c>
      <c r="H16" s="217" t="s">
        <v>947</v>
      </c>
      <c r="I16" s="220">
        <v>50</v>
      </c>
      <c r="J16" s="72"/>
    </row>
    <row r="17" spans="1:10" s="109" customFormat="1" ht="89.25">
      <c r="A17" s="653" t="s">
        <v>1916</v>
      </c>
      <c r="B17" s="343" t="s">
        <v>843</v>
      </c>
      <c r="C17" s="143" t="s">
        <v>3590</v>
      </c>
      <c r="D17" s="313" t="s">
        <v>3591</v>
      </c>
      <c r="E17" s="144" t="s">
        <v>3592</v>
      </c>
      <c r="F17" s="144">
        <v>2016</v>
      </c>
      <c r="G17" s="144" t="s">
        <v>370</v>
      </c>
      <c r="H17" s="217" t="s">
        <v>947</v>
      </c>
      <c r="I17" s="676">
        <v>50</v>
      </c>
      <c r="J17" s="72"/>
    </row>
    <row r="18" spans="1:10" s="109" customFormat="1" ht="51">
      <c r="A18" s="138" t="s">
        <v>3593</v>
      </c>
      <c r="B18" s="343" t="s">
        <v>843</v>
      </c>
      <c r="C18" s="138" t="s">
        <v>3594</v>
      </c>
      <c r="D18" s="359" t="s">
        <v>3595</v>
      </c>
      <c r="E18" s="144" t="s">
        <v>741</v>
      </c>
      <c r="F18" s="144">
        <v>2016</v>
      </c>
      <c r="G18" s="144" t="s">
        <v>1793</v>
      </c>
      <c r="H18" s="217" t="s">
        <v>947</v>
      </c>
      <c r="I18" s="217">
        <v>50</v>
      </c>
      <c r="J18" s="72"/>
    </row>
    <row r="19" spans="1:10" s="109" customFormat="1" ht="51">
      <c r="A19" s="138" t="s">
        <v>3596</v>
      </c>
      <c r="B19" s="343" t="s">
        <v>843</v>
      </c>
      <c r="C19" s="138" t="s">
        <v>3594</v>
      </c>
      <c r="D19" s="126" t="s">
        <v>3597</v>
      </c>
      <c r="E19" s="144" t="s">
        <v>741</v>
      </c>
      <c r="F19" s="144">
        <v>2016</v>
      </c>
      <c r="G19" s="144" t="s">
        <v>1793</v>
      </c>
      <c r="H19" s="217" t="s">
        <v>947</v>
      </c>
      <c r="I19" s="217">
        <v>50</v>
      </c>
      <c r="J19" s="72"/>
    </row>
    <row r="20" spans="1:10" s="109" customFormat="1" ht="53.25">
      <c r="A20" s="352" t="s">
        <v>3598</v>
      </c>
      <c r="B20" s="343" t="s">
        <v>843</v>
      </c>
      <c r="C20" s="484" t="s">
        <v>3599</v>
      </c>
      <c r="D20" s="677" t="s">
        <v>3600</v>
      </c>
      <c r="E20" s="678" t="s">
        <v>3601</v>
      </c>
      <c r="F20" s="144">
        <v>2016</v>
      </c>
      <c r="G20" s="678" t="s">
        <v>1220</v>
      </c>
      <c r="H20" s="217" t="s">
        <v>947</v>
      </c>
      <c r="I20" s="217">
        <v>50</v>
      </c>
      <c r="J20" s="72"/>
    </row>
    <row r="21" spans="1:10" s="109" customFormat="1" ht="38.25">
      <c r="A21" s="143" t="s">
        <v>3536</v>
      </c>
      <c r="B21" s="343" t="s">
        <v>843</v>
      </c>
      <c r="C21" s="143" t="s">
        <v>3602</v>
      </c>
      <c r="D21" s="313" t="s">
        <v>3603</v>
      </c>
      <c r="E21" s="144" t="s">
        <v>741</v>
      </c>
      <c r="F21" s="144">
        <v>2016</v>
      </c>
      <c r="G21" s="144" t="s">
        <v>464</v>
      </c>
      <c r="H21" s="217" t="s">
        <v>947</v>
      </c>
      <c r="I21" s="220">
        <v>50</v>
      </c>
      <c r="J21" s="72"/>
    </row>
    <row r="22" spans="1:10" s="109" customFormat="1" ht="38.25">
      <c r="A22" s="357" t="s">
        <v>2602</v>
      </c>
      <c r="B22" s="343" t="s">
        <v>843</v>
      </c>
      <c r="C22" s="357" t="s">
        <v>3604</v>
      </c>
      <c r="D22" s="679" t="s">
        <v>3605</v>
      </c>
      <c r="E22" s="678" t="s">
        <v>425</v>
      </c>
      <c r="F22" s="144">
        <v>2016</v>
      </c>
      <c r="G22" s="678" t="s">
        <v>400</v>
      </c>
      <c r="H22" s="217" t="s">
        <v>947</v>
      </c>
      <c r="I22" s="676">
        <v>50</v>
      </c>
      <c r="J22" s="72"/>
    </row>
    <row r="23" spans="1:10" s="109" customFormat="1">
      <c r="A23" s="216"/>
      <c r="B23" s="124"/>
      <c r="C23" s="216"/>
      <c r="D23" s="216"/>
      <c r="E23" s="216"/>
      <c r="F23" s="216"/>
      <c r="G23" s="216"/>
      <c r="H23" s="216"/>
      <c r="I23" s="216"/>
      <c r="J23" s="72"/>
    </row>
    <row r="24" spans="1:10" s="109" customFormat="1">
      <c r="A24" s="216"/>
      <c r="B24" s="124"/>
      <c r="C24" s="216"/>
      <c r="D24" s="216"/>
      <c r="E24" s="216"/>
      <c r="F24" s="216"/>
      <c r="G24" s="216"/>
      <c r="H24" s="216"/>
      <c r="I24" s="216"/>
      <c r="J24" s="72"/>
    </row>
    <row r="25" spans="1:10" s="109" customFormat="1">
      <c r="A25" s="216"/>
      <c r="B25" s="124"/>
      <c r="C25" s="216"/>
      <c r="D25" s="216"/>
      <c r="E25" s="216"/>
      <c r="F25" s="216"/>
      <c r="G25" s="216"/>
      <c r="H25" s="216"/>
      <c r="I25" s="216"/>
      <c r="J25" s="72"/>
    </row>
    <row r="26" spans="1:10" s="109" customFormat="1">
      <c r="A26" s="216"/>
      <c r="B26" s="124"/>
      <c r="C26" s="216"/>
      <c r="D26" s="216"/>
      <c r="E26" s="216"/>
      <c r="F26" s="216"/>
      <c r="G26" s="216"/>
      <c r="H26" s="216"/>
      <c r="I26" s="216"/>
      <c r="J26" s="72"/>
    </row>
    <row r="27" spans="1:10" s="109" customFormat="1">
      <c r="A27" s="216"/>
      <c r="B27" s="124"/>
      <c r="C27" s="216"/>
      <c r="D27" s="216"/>
      <c r="E27" s="216"/>
      <c r="F27" s="216"/>
      <c r="G27" s="216"/>
      <c r="H27" s="216"/>
      <c r="I27" s="216"/>
      <c r="J27" s="72"/>
    </row>
    <row r="28" spans="1:10" s="109" customFormat="1">
      <c r="A28" s="216"/>
      <c r="B28" s="124"/>
      <c r="C28" s="216"/>
      <c r="D28" s="216"/>
      <c r="E28" s="216"/>
      <c r="F28" s="216"/>
      <c r="G28" s="216"/>
      <c r="H28" s="216"/>
      <c r="I28" s="216"/>
      <c r="J28" s="72"/>
    </row>
    <row r="29" spans="1:10" s="109" customFormat="1">
      <c r="A29" s="216"/>
      <c r="B29" s="124"/>
      <c r="C29" s="216"/>
      <c r="D29" s="216"/>
      <c r="E29" s="216"/>
      <c r="F29" s="216"/>
      <c r="G29" s="216"/>
      <c r="H29" s="216"/>
      <c r="I29" s="216"/>
      <c r="J29" s="72"/>
    </row>
    <row r="30" spans="1:10" s="109" customFormat="1">
      <c r="A30" s="216"/>
      <c r="B30" s="124"/>
      <c r="C30" s="216"/>
      <c r="D30" s="216"/>
      <c r="E30" s="216"/>
      <c r="F30" s="216"/>
      <c r="G30" s="216"/>
      <c r="H30" s="216"/>
      <c r="I30" s="216"/>
      <c r="J30" s="72"/>
    </row>
    <row r="31" spans="1:10" s="109" customFormat="1">
      <c r="A31" s="216"/>
      <c r="B31" s="124"/>
      <c r="C31" s="216"/>
      <c r="D31" s="216"/>
      <c r="E31" s="216"/>
      <c r="F31" s="216"/>
      <c r="G31" s="216"/>
      <c r="H31" s="216"/>
      <c r="I31" s="216"/>
      <c r="J31" s="72"/>
    </row>
    <row r="32" spans="1:10" s="109" customFormat="1">
      <c r="A32" s="216"/>
      <c r="B32" s="124"/>
      <c r="C32" s="216"/>
      <c r="D32" s="216"/>
      <c r="E32" s="216"/>
      <c r="F32" s="216"/>
      <c r="G32" s="216"/>
      <c r="H32" s="216"/>
      <c r="I32" s="216"/>
      <c r="J32" s="72"/>
    </row>
    <row r="33" spans="1:10" s="109" customFormat="1">
      <c r="A33" s="216"/>
      <c r="B33" s="124"/>
      <c r="C33" s="216"/>
      <c r="D33" s="216"/>
      <c r="E33" s="216"/>
      <c r="F33" s="216"/>
      <c r="G33" s="216"/>
      <c r="H33" s="216"/>
      <c r="I33" s="216"/>
      <c r="J33" s="72"/>
    </row>
    <row r="34" spans="1:10" s="109" customFormat="1">
      <c r="A34" s="216"/>
      <c r="B34" s="124"/>
      <c r="C34" s="216"/>
      <c r="D34" s="216"/>
      <c r="E34" s="216"/>
      <c r="F34" s="216"/>
      <c r="G34" s="216"/>
      <c r="H34" s="216"/>
      <c r="I34" s="216"/>
      <c r="J34" s="72"/>
    </row>
    <row r="35" spans="1:10" s="109" customFormat="1">
      <c r="A35" s="216"/>
      <c r="B35" s="124"/>
      <c r="C35" s="216"/>
      <c r="D35" s="216"/>
      <c r="E35" s="216"/>
      <c r="F35" s="216"/>
      <c r="G35" s="216"/>
      <c r="H35" s="216"/>
      <c r="I35" s="216"/>
      <c r="J35" s="72"/>
    </row>
    <row r="36" spans="1:10" s="109" customFormat="1">
      <c r="A36" s="216"/>
      <c r="B36" s="124"/>
      <c r="C36" s="216"/>
      <c r="D36" s="216"/>
      <c r="E36" s="216"/>
      <c r="F36" s="216"/>
      <c r="G36" s="216"/>
      <c r="H36" s="216"/>
      <c r="I36" s="216"/>
      <c r="J36" s="72"/>
    </row>
    <row r="37" spans="1:10" s="109" customFormat="1">
      <c r="A37" s="216"/>
      <c r="B37" s="124"/>
      <c r="C37" s="216"/>
      <c r="D37" s="216"/>
      <c r="E37" s="216"/>
      <c r="F37" s="216"/>
      <c r="G37" s="216"/>
      <c r="H37" s="216"/>
      <c r="I37" s="216"/>
      <c r="J37" s="72"/>
    </row>
    <row r="38" spans="1:10" s="109" customFormat="1">
      <c r="A38" s="216"/>
      <c r="B38" s="124"/>
      <c r="C38" s="216"/>
      <c r="D38" s="216"/>
      <c r="E38" s="216"/>
      <c r="F38" s="216"/>
      <c r="G38" s="216"/>
      <c r="H38" s="216"/>
      <c r="I38" s="216"/>
      <c r="J38" s="72"/>
    </row>
    <row r="39" spans="1:10" s="109" customFormat="1">
      <c r="A39" s="216"/>
      <c r="B39" s="124"/>
      <c r="C39" s="216"/>
      <c r="D39" s="216"/>
      <c r="E39" s="216"/>
      <c r="F39" s="216"/>
      <c r="G39" s="216"/>
      <c r="H39" s="216"/>
      <c r="I39" s="216"/>
      <c r="J39" s="72"/>
    </row>
    <row r="40" spans="1:10" s="109" customFormat="1">
      <c r="A40" s="216"/>
      <c r="B40" s="124"/>
      <c r="C40" s="216"/>
      <c r="D40" s="216"/>
      <c r="E40" s="216"/>
      <c r="F40" s="216"/>
      <c r="G40" s="216"/>
      <c r="H40" s="216"/>
      <c r="I40" s="216"/>
      <c r="J40" s="72"/>
    </row>
    <row r="41" spans="1:10" s="109" customFormat="1">
      <c r="A41" s="216"/>
      <c r="B41" s="124"/>
      <c r="C41" s="216"/>
      <c r="D41" s="216"/>
      <c r="E41" s="216"/>
      <c r="F41" s="216"/>
      <c r="G41" s="216"/>
      <c r="H41" s="216"/>
      <c r="I41" s="216"/>
      <c r="J41" s="72"/>
    </row>
    <row r="42" spans="1:10" s="109" customFormat="1">
      <c r="A42" s="216"/>
      <c r="B42" s="124"/>
      <c r="C42" s="216"/>
      <c r="D42" s="216"/>
      <c r="E42" s="216"/>
      <c r="F42" s="216"/>
      <c r="G42" s="216"/>
      <c r="H42" s="216"/>
      <c r="I42" s="216"/>
      <c r="J42" s="72"/>
    </row>
    <row r="43" spans="1:10" s="109" customFormat="1">
      <c r="A43" s="216"/>
      <c r="B43" s="124"/>
      <c r="C43" s="216"/>
      <c r="D43" s="216"/>
      <c r="E43" s="216"/>
      <c r="F43" s="216"/>
      <c r="G43" s="216"/>
      <c r="H43" s="216"/>
      <c r="I43" s="216"/>
      <c r="J43" s="72"/>
    </row>
    <row r="44" spans="1:10" s="109" customFormat="1">
      <c r="A44" s="216"/>
      <c r="B44" s="124"/>
      <c r="C44" s="216"/>
      <c r="D44" s="216"/>
      <c r="E44" s="216"/>
      <c r="F44" s="216"/>
      <c r="G44" s="216"/>
      <c r="H44" s="216"/>
      <c r="I44" s="216"/>
      <c r="J44" s="72"/>
    </row>
    <row r="45" spans="1:10" s="109" customFormat="1">
      <c r="A45" s="216"/>
      <c r="B45" s="124"/>
      <c r="C45" s="216"/>
      <c r="D45" s="216"/>
      <c r="E45" s="216"/>
      <c r="F45" s="216"/>
      <c r="G45" s="216"/>
      <c r="H45" s="216"/>
      <c r="I45" s="216"/>
      <c r="J45" s="72"/>
    </row>
    <row r="46" spans="1:10" s="109" customFormat="1">
      <c r="A46" s="216"/>
      <c r="B46" s="124"/>
      <c r="C46" s="216"/>
      <c r="D46" s="216"/>
      <c r="E46" s="216"/>
      <c r="F46" s="216"/>
      <c r="G46" s="216"/>
      <c r="H46" s="216"/>
      <c r="I46" s="216"/>
      <c r="J46" s="72"/>
    </row>
    <row r="47" spans="1:10" s="109" customFormat="1">
      <c r="A47" s="216"/>
      <c r="B47" s="124"/>
      <c r="C47" s="216"/>
      <c r="D47" s="216"/>
      <c r="E47" s="216"/>
      <c r="F47" s="216"/>
      <c r="G47" s="216"/>
      <c r="H47" s="216"/>
      <c r="I47" s="216"/>
      <c r="J47" s="72"/>
    </row>
    <row r="48" spans="1:10" s="109" customFormat="1">
      <c r="A48" s="216"/>
      <c r="B48" s="124"/>
      <c r="C48" s="216"/>
      <c r="D48" s="216"/>
      <c r="E48" s="216"/>
      <c r="F48" s="216"/>
      <c r="G48" s="216"/>
      <c r="H48" s="216"/>
      <c r="I48" s="216"/>
      <c r="J48" s="72"/>
    </row>
    <row r="49" spans="1:10" s="109" customFormat="1">
      <c r="A49" s="216"/>
      <c r="B49" s="124"/>
      <c r="C49" s="216"/>
      <c r="D49" s="216"/>
      <c r="E49" s="216"/>
      <c r="F49" s="216"/>
      <c r="G49" s="216"/>
      <c r="H49" s="216"/>
      <c r="I49" s="216"/>
      <c r="J49" s="72"/>
    </row>
    <row r="50" spans="1:10" s="109" customFormat="1">
      <c r="A50" s="216"/>
      <c r="B50" s="124"/>
      <c r="C50" s="216"/>
      <c r="D50" s="216"/>
      <c r="E50" s="216"/>
      <c r="F50" s="216"/>
      <c r="G50" s="216"/>
      <c r="H50" s="216"/>
      <c r="I50" s="216"/>
      <c r="J50" s="72"/>
    </row>
    <row r="51" spans="1:10" s="109" customFormat="1">
      <c r="A51" s="216"/>
      <c r="B51" s="124"/>
      <c r="C51" s="216"/>
      <c r="D51" s="216"/>
      <c r="E51" s="216"/>
      <c r="F51" s="216"/>
      <c r="G51" s="216"/>
      <c r="H51" s="216"/>
      <c r="I51" s="216"/>
      <c r="J51" s="72"/>
    </row>
    <row r="52" spans="1:10" s="109" customFormat="1">
      <c r="A52" s="216"/>
      <c r="B52" s="124"/>
      <c r="C52" s="216"/>
      <c r="D52" s="216"/>
      <c r="E52" s="216"/>
      <c r="F52" s="216"/>
      <c r="G52" s="216"/>
      <c r="H52" s="216"/>
      <c r="I52" s="216"/>
      <c r="J52" s="72"/>
    </row>
    <row r="53" spans="1:10" s="109" customFormat="1">
      <c r="A53" s="216"/>
      <c r="B53" s="124"/>
      <c r="C53" s="216"/>
      <c r="D53" s="216"/>
      <c r="E53" s="216"/>
      <c r="F53" s="216"/>
      <c r="G53" s="216"/>
      <c r="H53" s="216"/>
      <c r="I53" s="216"/>
      <c r="J53" s="72"/>
    </row>
    <row r="54" spans="1:10" s="109" customFormat="1">
      <c r="A54" s="143"/>
      <c r="B54" s="143"/>
      <c r="C54" s="143"/>
      <c r="D54" s="143"/>
      <c r="E54" s="144"/>
      <c r="F54" s="144"/>
      <c r="G54" s="144"/>
      <c r="H54" s="217"/>
      <c r="I54" s="148"/>
      <c r="J54" s="72"/>
    </row>
    <row r="55" spans="1:10" s="109" customFormat="1">
      <c r="A55" s="143"/>
      <c r="B55" s="144"/>
      <c r="C55" s="218"/>
      <c r="D55" s="219"/>
      <c r="E55" s="144"/>
      <c r="F55" s="144"/>
      <c r="G55" s="144"/>
      <c r="H55" s="150"/>
      <c r="I55" s="220"/>
      <c r="J55" s="72"/>
    </row>
    <row r="56" spans="1:10" s="109" customFormat="1">
      <c r="A56" s="143"/>
      <c r="B56" s="144"/>
      <c r="C56" s="218"/>
      <c r="D56" s="219"/>
      <c r="E56" s="144"/>
      <c r="F56" s="144"/>
      <c r="G56" s="144"/>
      <c r="H56" s="150"/>
      <c r="I56" s="220"/>
      <c r="J56" s="72"/>
    </row>
    <row r="57" spans="1:10" s="109" customFormat="1">
      <c r="A57" s="143"/>
      <c r="B57" s="144"/>
      <c r="C57" s="218"/>
      <c r="D57" s="144"/>
      <c r="E57" s="144"/>
      <c r="F57" s="144"/>
      <c r="G57" s="144"/>
      <c r="H57" s="150"/>
      <c r="I57" s="220"/>
      <c r="J57" s="72"/>
    </row>
    <row r="58" spans="1:10" s="109" customFormat="1">
      <c r="A58" s="143"/>
      <c r="B58" s="144"/>
      <c r="C58" s="218"/>
      <c r="D58" s="144"/>
      <c r="E58" s="144"/>
      <c r="F58" s="144"/>
      <c r="G58" s="144"/>
      <c r="H58" s="150"/>
      <c r="I58" s="220"/>
      <c r="J58" s="72"/>
    </row>
    <row r="59" spans="1:10">
      <c r="A59" s="28" t="s">
        <v>126</v>
      </c>
      <c r="B59" s="28"/>
      <c r="H59" s="103"/>
      <c r="I59" s="98">
        <f>SUM(I9:I58)</f>
        <v>750</v>
      </c>
    </row>
    <row r="62" spans="1:10">
      <c r="A62" s="17"/>
      <c r="B62" s="17"/>
    </row>
  </sheetData>
  <mergeCells count="4">
    <mergeCell ref="A2:I2"/>
    <mergeCell ref="A5:I5"/>
    <mergeCell ref="A4:I4"/>
    <mergeCell ref="A6:I6"/>
  </mergeCells>
  <phoneticPr fontId="21" type="noConversion"/>
  <hyperlinks>
    <hyperlink ref="D12" r:id="rId1"/>
    <hyperlink ref="D13" r:id="rId2"/>
    <hyperlink ref="D14" r:id="rId3"/>
    <hyperlink ref="D17" r:id="rId4"/>
    <hyperlink ref="D18" r:id="rId5"/>
    <hyperlink ref="D21" r:id="rId6"/>
    <hyperlink ref="D22" r:id="rId7"/>
    <hyperlink ref="D16" r:id="rId8"/>
  </hyperlinks>
  <pageMargins left="0.511811023622047" right="0.31496062992126" top="0" bottom="0" header="0" footer="0"/>
  <pageSetup paperSize="9" orientation="landscape" horizontalDpi="200" verticalDpi="200" r:id="rId9"/>
</worksheet>
</file>

<file path=xl/worksheets/sheet21.xml><?xml version="1.0" encoding="utf-8"?>
<worksheet xmlns="http://schemas.openxmlformats.org/spreadsheetml/2006/main" xmlns:r="http://schemas.openxmlformats.org/officeDocument/2006/relationships">
  <dimension ref="A2:L59"/>
  <sheetViews>
    <sheetView topLeftCell="A37" zoomScaleNormal="130" workbookViewId="0">
      <selection activeCell="A27" sqref="A27:I41"/>
    </sheetView>
  </sheetViews>
  <sheetFormatPr defaultColWidth="8.85546875" defaultRowHeight="15"/>
  <cols>
    <col min="1" max="1" width="22.85546875" style="2" customWidth="1"/>
    <col min="2" max="2" width="11" style="2" customWidth="1"/>
    <col min="3" max="3" width="25.85546875" style="7" customWidth="1"/>
    <col min="4" max="4" width="18.140625" style="7" customWidth="1"/>
    <col min="5" max="5" width="26" style="7" customWidth="1"/>
    <col min="6" max="6" width="5.85546875" style="7" bestFit="1" customWidth="1"/>
    <col min="7" max="7" width="6.28515625" style="7" bestFit="1" customWidth="1"/>
    <col min="8" max="8" width="10" style="1" customWidth="1"/>
    <col min="9" max="9" width="10.7109375" style="1" customWidth="1"/>
    <col min="10" max="12" width="9.140625" style="1" customWidth="1"/>
  </cols>
  <sheetData>
    <row r="2" spans="1:9" ht="15" customHeight="1">
      <c r="A2" s="713" t="s">
        <v>951</v>
      </c>
      <c r="B2" s="713"/>
      <c r="C2" s="713"/>
      <c r="D2" s="713"/>
      <c r="E2" s="713"/>
      <c r="F2" s="713"/>
      <c r="G2" s="713"/>
      <c r="H2" s="713"/>
      <c r="I2" s="713"/>
    </row>
    <row r="3" spans="1:9" ht="15" customHeight="1">
      <c r="A3" s="12"/>
      <c r="B3" s="12"/>
      <c r="C3" s="12"/>
      <c r="D3" s="12"/>
      <c r="E3" s="12"/>
      <c r="F3" s="12"/>
      <c r="G3" s="12"/>
      <c r="H3" s="12"/>
      <c r="I3" s="3"/>
    </row>
    <row r="4" spans="1:9" ht="15" customHeight="1">
      <c r="A4" s="712" t="s">
        <v>961</v>
      </c>
      <c r="B4" s="712"/>
      <c r="C4" s="712"/>
      <c r="D4" s="712"/>
      <c r="E4" s="712"/>
      <c r="F4" s="712"/>
      <c r="G4" s="712"/>
      <c r="H4" s="712"/>
      <c r="I4" s="712"/>
    </row>
    <row r="5" spans="1:9" ht="15" customHeight="1">
      <c r="A5" s="712" t="s">
        <v>952</v>
      </c>
      <c r="B5" s="712"/>
      <c r="C5" s="712"/>
      <c r="D5" s="712"/>
      <c r="E5" s="712"/>
      <c r="F5" s="712"/>
      <c r="G5" s="712"/>
      <c r="H5" s="712"/>
      <c r="I5" s="712"/>
    </row>
    <row r="6" spans="1:9" ht="15" customHeight="1">
      <c r="A6" s="712" t="s">
        <v>236</v>
      </c>
      <c r="B6" s="712"/>
      <c r="C6" s="712"/>
      <c r="D6" s="712"/>
      <c r="E6" s="712"/>
      <c r="F6" s="712"/>
      <c r="G6" s="712"/>
      <c r="H6" s="712"/>
      <c r="I6" s="712"/>
    </row>
    <row r="7" spans="1:9">
      <c r="A7" s="5"/>
      <c r="B7" s="5"/>
      <c r="C7" s="6"/>
      <c r="D7" s="6"/>
      <c r="E7" s="6"/>
      <c r="F7" s="6"/>
      <c r="G7" s="6"/>
      <c r="H7" s="5"/>
      <c r="I7" s="3"/>
    </row>
    <row r="8" spans="1:9" ht="39" customHeight="1">
      <c r="A8" s="78" t="s">
        <v>207</v>
      </c>
      <c r="B8" s="77" t="s">
        <v>960</v>
      </c>
      <c r="C8" s="79" t="s">
        <v>223</v>
      </c>
      <c r="D8" s="79" t="s">
        <v>194</v>
      </c>
      <c r="E8" s="79" t="s">
        <v>224</v>
      </c>
      <c r="F8" s="78" t="s">
        <v>134</v>
      </c>
      <c r="G8" s="78" t="s">
        <v>152</v>
      </c>
      <c r="H8" s="78" t="s">
        <v>131</v>
      </c>
      <c r="I8" s="78" t="s">
        <v>235</v>
      </c>
    </row>
    <row r="9" spans="1:9" ht="38.25">
      <c r="A9" s="165" t="s">
        <v>416</v>
      </c>
      <c r="B9" s="139" t="s">
        <v>350</v>
      </c>
      <c r="C9" s="165" t="s">
        <v>423</v>
      </c>
      <c r="D9" s="239" t="s">
        <v>424</v>
      </c>
      <c r="E9" s="139" t="s">
        <v>425</v>
      </c>
      <c r="F9" s="165">
        <v>2016</v>
      </c>
      <c r="G9" s="165" t="s">
        <v>355</v>
      </c>
      <c r="H9" s="174" t="s">
        <v>459</v>
      </c>
      <c r="I9" s="194">
        <v>20</v>
      </c>
    </row>
    <row r="10" spans="1:9">
      <c r="A10" s="165" t="s">
        <v>476</v>
      </c>
      <c r="B10" s="139" t="s">
        <v>350</v>
      </c>
      <c r="C10" s="165" t="s">
        <v>486</v>
      </c>
      <c r="D10" s="139"/>
      <c r="E10" s="139" t="s">
        <v>425</v>
      </c>
      <c r="F10" s="139">
        <v>2016</v>
      </c>
      <c r="G10" s="139">
        <v>9</v>
      </c>
      <c r="H10" s="174" t="s">
        <v>459</v>
      </c>
      <c r="I10" s="196">
        <v>20</v>
      </c>
    </row>
    <row r="11" spans="1:9" ht="25.5">
      <c r="A11" s="165" t="s">
        <v>487</v>
      </c>
      <c r="B11" s="139" t="s">
        <v>350</v>
      </c>
      <c r="C11" s="165" t="s">
        <v>423</v>
      </c>
      <c r="D11" s="239" t="s">
        <v>498</v>
      </c>
      <c r="E11" s="139" t="s">
        <v>425</v>
      </c>
      <c r="F11" s="165">
        <v>2016</v>
      </c>
      <c r="G11" s="165" t="s">
        <v>355</v>
      </c>
      <c r="H11" s="174" t="s">
        <v>459</v>
      </c>
      <c r="I11" s="194">
        <v>20</v>
      </c>
    </row>
    <row r="12" spans="1:9">
      <c r="A12" s="165" t="s">
        <v>12</v>
      </c>
      <c r="B12" s="139" t="s">
        <v>350</v>
      </c>
      <c r="C12" s="165" t="s">
        <v>13</v>
      </c>
      <c r="D12" s="139"/>
      <c r="E12" s="139" t="s">
        <v>425</v>
      </c>
      <c r="F12" s="139">
        <v>2016</v>
      </c>
      <c r="G12" s="139"/>
      <c r="H12" s="174" t="s">
        <v>459</v>
      </c>
      <c r="I12" s="196">
        <v>20</v>
      </c>
    </row>
    <row r="13" spans="1:9" ht="25.5">
      <c r="A13" s="165" t="s">
        <v>63</v>
      </c>
      <c r="B13" s="139" t="s">
        <v>350</v>
      </c>
      <c r="C13" s="165" t="s">
        <v>423</v>
      </c>
      <c r="D13" s="239" t="s">
        <v>498</v>
      </c>
      <c r="E13" s="139" t="s">
        <v>425</v>
      </c>
      <c r="F13" s="165">
        <v>2016</v>
      </c>
      <c r="G13" s="165" t="s">
        <v>355</v>
      </c>
      <c r="H13" s="174" t="s">
        <v>459</v>
      </c>
      <c r="I13" s="194">
        <v>20</v>
      </c>
    </row>
    <row r="14" spans="1:9">
      <c r="A14" s="165" t="s">
        <v>77</v>
      </c>
      <c r="B14" s="139" t="s">
        <v>350</v>
      </c>
      <c r="C14" s="165" t="s">
        <v>486</v>
      </c>
      <c r="D14" s="139"/>
      <c r="E14" s="139" t="s">
        <v>425</v>
      </c>
      <c r="F14" s="139">
        <v>2016</v>
      </c>
      <c r="G14" s="139">
        <v>9</v>
      </c>
      <c r="H14" s="174" t="s">
        <v>459</v>
      </c>
      <c r="I14" s="196">
        <v>20</v>
      </c>
    </row>
    <row r="15" spans="1:9" ht="38.25">
      <c r="A15" s="165" t="s">
        <v>80</v>
      </c>
      <c r="B15" s="139" t="s">
        <v>350</v>
      </c>
      <c r="C15" s="165" t="s">
        <v>423</v>
      </c>
      <c r="D15" s="267" t="s">
        <v>424</v>
      </c>
      <c r="E15" s="139" t="s">
        <v>425</v>
      </c>
      <c r="F15" s="165">
        <v>2016</v>
      </c>
      <c r="G15" s="165" t="s">
        <v>355</v>
      </c>
      <c r="H15" s="174" t="s">
        <v>459</v>
      </c>
      <c r="I15" s="194">
        <v>20</v>
      </c>
    </row>
    <row r="16" spans="1:9" ht="63.75">
      <c r="A16" s="295" t="s">
        <v>29</v>
      </c>
      <c r="B16" s="139" t="s">
        <v>350</v>
      </c>
      <c r="C16" s="297" t="s">
        <v>40</v>
      </c>
      <c r="D16" s="297" t="s">
        <v>41</v>
      </c>
      <c r="E16" s="296" t="s">
        <v>425</v>
      </c>
      <c r="F16" s="296">
        <v>2016</v>
      </c>
      <c r="G16" s="296" t="s">
        <v>532</v>
      </c>
      <c r="H16" s="174" t="s">
        <v>459</v>
      </c>
      <c r="I16" s="299">
        <v>20</v>
      </c>
    </row>
    <row r="17" spans="1:9" ht="63.75">
      <c r="A17" s="266" t="s">
        <v>76</v>
      </c>
      <c r="B17" s="139" t="s">
        <v>350</v>
      </c>
      <c r="C17" s="266" t="s">
        <v>486</v>
      </c>
      <c r="D17" s="319" t="s">
        <v>916</v>
      </c>
      <c r="E17" s="276" t="s">
        <v>425</v>
      </c>
      <c r="F17" s="276">
        <v>2016</v>
      </c>
      <c r="G17" s="276" t="s">
        <v>355</v>
      </c>
      <c r="H17" s="174" t="s">
        <v>459</v>
      </c>
      <c r="I17" s="283">
        <v>20</v>
      </c>
    </row>
    <row r="18" spans="1:9" ht="63.75">
      <c r="A18" s="165" t="s">
        <v>2734</v>
      </c>
      <c r="B18" s="360" t="s">
        <v>582</v>
      </c>
      <c r="C18" s="138" t="s">
        <v>2735</v>
      </c>
      <c r="D18" s="342" t="s">
        <v>916</v>
      </c>
      <c r="E18" s="139" t="s">
        <v>425</v>
      </c>
      <c r="F18" s="139">
        <v>2016</v>
      </c>
      <c r="G18" s="139">
        <v>9</v>
      </c>
      <c r="H18" s="310" t="s">
        <v>459</v>
      </c>
      <c r="I18" s="194">
        <v>20</v>
      </c>
    </row>
    <row r="19" spans="1:9" ht="38.25">
      <c r="A19" s="165" t="s">
        <v>1463</v>
      </c>
      <c r="B19" s="360" t="s">
        <v>582</v>
      </c>
      <c r="C19" s="139" t="s">
        <v>13</v>
      </c>
      <c r="D19" s="342" t="s">
        <v>424</v>
      </c>
      <c r="E19" s="139" t="s">
        <v>741</v>
      </c>
      <c r="F19" s="139">
        <v>2016</v>
      </c>
      <c r="G19" s="139" t="s">
        <v>1072</v>
      </c>
      <c r="H19" s="310" t="s">
        <v>459</v>
      </c>
      <c r="I19" s="194">
        <v>20</v>
      </c>
    </row>
    <row r="20" spans="1:9" ht="25.5">
      <c r="A20" s="165" t="s">
        <v>2686</v>
      </c>
      <c r="B20" s="360" t="s">
        <v>582</v>
      </c>
      <c r="C20" s="138" t="s">
        <v>2687</v>
      </c>
      <c r="D20" s="139"/>
      <c r="E20" s="139" t="s">
        <v>2736</v>
      </c>
      <c r="F20" s="139">
        <v>2016</v>
      </c>
      <c r="G20" s="139" t="s">
        <v>421</v>
      </c>
      <c r="H20" s="310" t="s">
        <v>459</v>
      </c>
      <c r="I20" s="194">
        <v>11.11</v>
      </c>
    </row>
    <row r="21" spans="1:9">
      <c r="A21" s="165" t="s">
        <v>2737</v>
      </c>
      <c r="B21" s="360" t="s">
        <v>582</v>
      </c>
      <c r="C21" s="138" t="s">
        <v>2735</v>
      </c>
      <c r="D21" s="139" t="s">
        <v>2738</v>
      </c>
      <c r="E21" s="139"/>
      <c r="F21" s="139">
        <v>2016</v>
      </c>
      <c r="G21" s="139">
        <v>9</v>
      </c>
      <c r="H21" s="310" t="s">
        <v>459</v>
      </c>
      <c r="I21" s="194">
        <v>20</v>
      </c>
    </row>
    <row r="22" spans="1:9">
      <c r="A22" s="165" t="s">
        <v>2739</v>
      </c>
      <c r="B22" s="360" t="s">
        <v>582</v>
      </c>
      <c r="C22" s="138" t="s">
        <v>2735</v>
      </c>
      <c r="D22" s="139" t="s">
        <v>2738</v>
      </c>
      <c r="E22" s="139"/>
      <c r="F22" s="139">
        <v>2016</v>
      </c>
      <c r="G22" s="139">
        <v>9</v>
      </c>
      <c r="H22" s="310" t="s">
        <v>459</v>
      </c>
      <c r="I22" s="194">
        <v>20</v>
      </c>
    </row>
    <row r="23" spans="1:9" ht="114.75">
      <c r="A23" s="361" t="s">
        <v>2691</v>
      </c>
      <c r="B23" s="360" t="s">
        <v>582</v>
      </c>
      <c r="C23" s="476" t="s">
        <v>2740</v>
      </c>
      <c r="D23" s="360">
        <v>2016</v>
      </c>
      <c r="E23" s="360" t="s">
        <v>2741</v>
      </c>
      <c r="F23" s="477" t="s">
        <v>2742</v>
      </c>
      <c r="G23" s="360" t="s">
        <v>2743</v>
      </c>
      <c r="H23" s="310" t="s">
        <v>459</v>
      </c>
      <c r="I23" s="474">
        <v>20</v>
      </c>
    </row>
    <row r="24" spans="1:9" ht="25.5">
      <c r="A24" s="361" t="s">
        <v>2722</v>
      </c>
      <c r="B24" s="360" t="s">
        <v>582</v>
      </c>
      <c r="C24" s="478" t="s">
        <v>2744</v>
      </c>
      <c r="D24" s="360" t="s">
        <v>498</v>
      </c>
      <c r="E24" s="360" t="s">
        <v>741</v>
      </c>
      <c r="F24" s="360">
        <v>2016</v>
      </c>
      <c r="G24" s="360" t="s">
        <v>497</v>
      </c>
      <c r="H24" s="310" t="s">
        <v>459</v>
      </c>
      <c r="I24" s="474">
        <v>20</v>
      </c>
    </row>
    <row r="25" spans="1:9" ht="25.5">
      <c r="A25" s="361" t="s">
        <v>2722</v>
      </c>
      <c r="B25" s="360" t="s">
        <v>582</v>
      </c>
      <c r="C25" s="276" t="s">
        <v>2745</v>
      </c>
      <c r="D25" s="276" t="s">
        <v>2746</v>
      </c>
      <c r="E25" s="276" t="s">
        <v>2747</v>
      </c>
      <c r="F25" s="276">
        <v>2016</v>
      </c>
      <c r="G25" s="276" t="s">
        <v>2748</v>
      </c>
      <c r="H25" s="310" t="s">
        <v>459</v>
      </c>
      <c r="I25" s="310">
        <v>50</v>
      </c>
    </row>
    <row r="26" spans="1:9" ht="38.25">
      <c r="A26" s="266" t="s">
        <v>1194</v>
      </c>
      <c r="B26" s="360" t="s">
        <v>582</v>
      </c>
      <c r="C26" s="290" t="s">
        <v>13</v>
      </c>
      <c r="D26" s="319" t="s">
        <v>1817</v>
      </c>
      <c r="E26" s="276" t="s">
        <v>425</v>
      </c>
      <c r="F26" s="276">
        <v>2016</v>
      </c>
      <c r="G26" s="276" t="s">
        <v>355</v>
      </c>
      <c r="H26" s="310" t="s">
        <v>459</v>
      </c>
      <c r="I26" s="310">
        <v>20</v>
      </c>
    </row>
    <row r="27" spans="1:9" ht="51">
      <c r="A27" s="138" t="s">
        <v>1902</v>
      </c>
      <c r="B27" s="343" t="s">
        <v>843</v>
      </c>
      <c r="C27" s="165" t="s">
        <v>13</v>
      </c>
      <c r="D27" s="139" t="s">
        <v>3606</v>
      </c>
      <c r="E27" s="139" t="s">
        <v>3607</v>
      </c>
      <c r="F27" s="139">
        <v>2016</v>
      </c>
      <c r="G27" s="139" t="s">
        <v>355</v>
      </c>
      <c r="H27" s="217" t="s">
        <v>459</v>
      </c>
      <c r="I27" s="194">
        <v>20</v>
      </c>
    </row>
    <row r="28" spans="1:9">
      <c r="A28" s="138" t="s">
        <v>1912</v>
      </c>
      <c r="B28" s="343" t="s">
        <v>843</v>
      </c>
      <c r="C28" s="165" t="s">
        <v>13</v>
      </c>
      <c r="D28" s="139" t="s">
        <v>3608</v>
      </c>
      <c r="E28" s="139" t="s">
        <v>425</v>
      </c>
      <c r="F28" s="139">
        <v>2016</v>
      </c>
      <c r="G28" s="139" t="s">
        <v>2055</v>
      </c>
      <c r="H28" s="217" t="s">
        <v>459</v>
      </c>
      <c r="I28" s="194">
        <v>20</v>
      </c>
    </row>
    <row r="29" spans="1:9" ht="38.25">
      <c r="A29" s="138" t="s">
        <v>3609</v>
      </c>
      <c r="B29" s="343" t="s">
        <v>843</v>
      </c>
      <c r="C29" s="165" t="s">
        <v>3610</v>
      </c>
      <c r="D29" s="342" t="s">
        <v>3611</v>
      </c>
      <c r="E29" s="139" t="s">
        <v>2728</v>
      </c>
      <c r="F29" s="139">
        <v>2016</v>
      </c>
      <c r="G29" s="139" t="s">
        <v>2672</v>
      </c>
      <c r="H29" s="217" t="s">
        <v>459</v>
      </c>
      <c r="I29" s="196">
        <v>100</v>
      </c>
    </row>
    <row r="30" spans="1:9" ht="25.5">
      <c r="A30" s="138" t="s">
        <v>3609</v>
      </c>
      <c r="B30" s="343" t="s">
        <v>843</v>
      </c>
      <c r="C30" s="165" t="s">
        <v>3612</v>
      </c>
      <c r="D30" s="173" t="s">
        <v>3611</v>
      </c>
      <c r="E30" s="139" t="s">
        <v>2728</v>
      </c>
      <c r="F30" s="139">
        <v>2016</v>
      </c>
      <c r="G30" s="139" t="s">
        <v>2690</v>
      </c>
      <c r="H30" s="217" t="s">
        <v>459</v>
      </c>
      <c r="I30" s="196">
        <v>100</v>
      </c>
    </row>
    <row r="31" spans="1:9" ht="25.5">
      <c r="A31" s="138" t="s">
        <v>1916</v>
      </c>
      <c r="B31" s="343" t="s">
        <v>843</v>
      </c>
      <c r="C31" s="165" t="s">
        <v>3613</v>
      </c>
      <c r="D31" s="342" t="s">
        <v>3614</v>
      </c>
      <c r="E31" s="139" t="s">
        <v>3615</v>
      </c>
      <c r="F31" s="139">
        <v>2016</v>
      </c>
      <c r="G31" s="139" t="s">
        <v>3616</v>
      </c>
      <c r="H31" s="217" t="s">
        <v>459</v>
      </c>
      <c r="I31" s="196">
        <v>50</v>
      </c>
    </row>
    <row r="32" spans="1:9" ht="25.5">
      <c r="A32" s="138" t="s">
        <v>3532</v>
      </c>
      <c r="B32" s="343" t="s">
        <v>843</v>
      </c>
      <c r="C32" s="165" t="s">
        <v>3617</v>
      </c>
      <c r="D32" s="342" t="s">
        <v>3618</v>
      </c>
      <c r="E32" s="139" t="s">
        <v>425</v>
      </c>
      <c r="F32" s="139">
        <v>2016</v>
      </c>
      <c r="G32" s="139" t="s">
        <v>355</v>
      </c>
      <c r="H32" s="217" t="s">
        <v>459</v>
      </c>
      <c r="I32" s="194">
        <v>20</v>
      </c>
    </row>
    <row r="33" spans="1:9" ht="141">
      <c r="A33" s="138" t="s">
        <v>2412</v>
      </c>
      <c r="B33" s="343" t="s">
        <v>843</v>
      </c>
      <c r="C33" s="165" t="s">
        <v>3619</v>
      </c>
      <c r="D33" s="680" t="s">
        <v>3620</v>
      </c>
      <c r="E33" s="139" t="s">
        <v>425</v>
      </c>
      <c r="F33" s="139">
        <v>2016</v>
      </c>
      <c r="G33" s="139" t="s">
        <v>532</v>
      </c>
      <c r="H33" s="217" t="s">
        <v>459</v>
      </c>
      <c r="I33" s="196">
        <v>20</v>
      </c>
    </row>
    <row r="34" spans="1:9" ht="140.25">
      <c r="A34" s="353" t="s">
        <v>2464</v>
      </c>
      <c r="B34" s="343" t="s">
        <v>843</v>
      </c>
      <c r="C34" s="352" t="s">
        <v>3302</v>
      </c>
      <c r="D34" s="139" t="s">
        <v>3621</v>
      </c>
      <c r="E34" s="333" t="s">
        <v>3615</v>
      </c>
      <c r="F34" s="333">
        <v>2016</v>
      </c>
      <c r="G34" s="333" t="s">
        <v>502</v>
      </c>
      <c r="H34" s="217" t="s">
        <v>459</v>
      </c>
      <c r="I34" s="196">
        <v>33.33</v>
      </c>
    </row>
    <row r="35" spans="1:9" ht="76.5">
      <c r="A35" s="138" t="s">
        <v>3539</v>
      </c>
      <c r="B35" s="343" t="s">
        <v>843</v>
      </c>
      <c r="C35" s="202" t="s">
        <v>3307</v>
      </c>
      <c r="D35" s="139" t="s">
        <v>3510</v>
      </c>
      <c r="E35" s="139" t="s">
        <v>3615</v>
      </c>
      <c r="F35" s="139">
        <v>2016</v>
      </c>
      <c r="G35" s="139" t="s">
        <v>532</v>
      </c>
      <c r="H35" s="217" t="s">
        <v>459</v>
      </c>
      <c r="I35" s="196">
        <v>100</v>
      </c>
    </row>
    <row r="36" spans="1:9" ht="25.5">
      <c r="A36" s="200" t="s">
        <v>3456</v>
      </c>
      <c r="B36" s="343" t="s">
        <v>843</v>
      </c>
      <c r="C36" s="165" t="s">
        <v>3622</v>
      </c>
      <c r="D36" s="173" t="s">
        <v>498</v>
      </c>
      <c r="E36" s="139" t="s">
        <v>741</v>
      </c>
      <c r="F36" s="139">
        <v>2016</v>
      </c>
      <c r="G36" s="139" t="s">
        <v>355</v>
      </c>
      <c r="H36" s="217" t="s">
        <v>459</v>
      </c>
      <c r="I36" s="194">
        <v>20</v>
      </c>
    </row>
    <row r="37" spans="1:9" ht="140.25">
      <c r="A37" s="357" t="s">
        <v>2602</v>
      </c>
      <c r="B37" s="343" t="s">
        <v>843</v>
      </c>
      <c r="C37" s="352" t="s">
        <v>3302</v>
      </c>
      <c r="D37" s="139" t="s">
        <v>3621</v>
      </c>
      <c r="E37" s="333" t="s">
        <v>3615</v>
      </c>
      <c r="F37" s="333">
        <v>2016</v>
      </c>
      <c r="G37" s="333" t="s">
        <v>502</v>
      </c>
      <c r="H37" s="217" t="s">
        <v>459</v>
      </c>
      <c r="I37" s="196">
        <v>33.33</v>
      </c>
    </row>
    <row r="38" spans="1:9" ht="63.75">
      <c r="A38" s="353" t="s">
        <v>3598</v>
      </c>
      <c r="B38" s="343" t="s">
        <v>843</v>
      </c>
      <c r="C38" s="681" t="s">
        <v>3623</v>
      </c>
      <c r="D38" s="343" t="s">
        <v>3510</v>
      </c>
      <c r="E38" s="678" t="s">
        <v>3624</v>
      </c>
      <c r="F38" s="678">
        <v>2016</v>
      </c>
      <c r="G38" s="678" t="s">
        <v>1220</v>
      </c>
      <c r="H38" s="217" t="s">
        <v>459</v>
      </c>
      <c r="I38" s="194">
        <v>20</v>
      </c>
    </row>
    <row r="39" spans="1:9" ht="63.75">
      <c r="A39" s="353" t="s">
        <v>1912</v>
      </c>
      <c r="B39" s="343" t="s">
        <v>843</v>
      </c>
      <c r="C39" s="681" t="s">
        <v>3623</v>
      </c>
      <c r="D39" s="343" t="s">
        <v>3510</v>
      </c>
      <c r="E39" s="678" t="s">
        <v>3624</v>
      </c>
      <c r="F39" s="678">
        <v>2016</v>
      </c>
      <c r="G39" s="678" t="s">
        <v>1220</v>
      </c>
      <c r="H39" s="217" t="s">
        <v>459</v>
      </c>
      <c r="I39" s="194">
        <v>20</v>
      </c>
    </row>
    <row r="40" spans="1:9" ht="38.25">
      <c r="A40" s="143" t="s">
        <v>3536</v>
      </c>
      <c r="B40" s="343" t="s">
        <v>843</v>
      </c>
      <c r="C40" s="218" t="s">
        <v>3625</v>
      </c>
      <c r="D40" s="313" t="s">
        <v>3626</v>
      </c>
      <c r="E40" s="144" t="s">
        <v>741</v>
      </c>
      <c r="F40" s="144">
        <v>2016</v>
      </c>
      <c r="G40" s="144" t="s">
        <v>400</v>
      </c>
      <c r="H40" s="217" t="s">
        <v>459</v>
      </c>
      <c r="I40" s="196">
        <v>20</v>
      </c>
    </row>
    <row r="41" spans="1:9" ht="38.25">
      <c r="A41" s="138" t="s">
        <v>3609</v>
      </c>
      <c r="B41" s="343" t="s">
        <v>843</v>
      </c>
      <c r="C41" s="682" t="s">
        <v>3627</v>
      </c>
      <c r="D41" s="225" t="s">
        <v>3626</v>
      </c>
      <c r="E41" s="144" t="s">
        <v>741</v>
      </c>
      <c r="F41" s="144">
        <v>2016</v>
      </c>
      <c r="G41" s="144" t="s">
        <v>1793</v>
      </c>
      <c r="H41" s="217" t="s">
        <v>459</v>
      </c>
      <c r="I41" s="196">
        <v>20</v>
      </c>
    </row>
    <row r="42" spans="1:9">
      <c r="A42" s="138"/>
      <c r="B42" s="138"/>
      <c r="C42" s="138"/>
      <c r="D42" s="139"/>
      <c r="E42" s="139"/>
      <c r="F42" s="139"/>
      <c r="G42" s="139"/>
      <c r="H42" s="194"/>
      <c r="I42" s="138"/>
    </row>
    <row r="43" spans="1:9">
      <c r="A43" s="138"/>
      <c r="B43" s="138"/>
      <c r="C43" s="138"/>
      <c r="D43" s="139"/>
      <c r="E43" s="139"/>
      <c r="F43" s="139"/>
      <c r="G43" s="139"/>
      <c r="H43" s="194"/>
      <c r="I43" s="138"/>
    </row>
    <row r="44" spans="1:9">
      <c r="A44" s="138"/>
      <c r="B44" s="138"/>
      <c r="C44" s="138"/>
      <c r="D44" s="139"/>
      <c r="E44" s="139"/>
      <c r="F44" s="139"/>
      <c r="G44" s="139"/>
      <c r="H44" s="194"/>
      <c r="I44" s="138"/>
    </row>
    <row r="45" spans="1:9">
      <c r="A45" s="138"/>
      <c r="B45" s="138"/>
      <c r="C45" s="138"/>
      <c r="D45" s="139"/>
      <c r="E45" s="139"/>
      <c r="F45" s="139"/>
      <c r="G45" s="139"/>
      <c r="H45" s="194"/>
      <c r="I45" s="138"/>
    </row>
    <row r="46" spans="1:9">
      <c r="A46" s="138"/>
      <c r="B46" s="138"/>
      <c r="C46" s="138"/>
      <c r="D46" s="139"/>
      <c r="E46" s="139"/>
      <c r="F46" s="139"/>
      <c r="G46" s="139"/>
      <c r="H46" s="194"/>
      <c r="I46" s="138"/>
    </row>
    <row r="47" spans="1:9">
      <c r="A47" s="138"/>
      <c r="B47" s="138"/>
      <c r="C47" s="138"/>
      <c r="D47" s="139"/>
      <c r="E47" s="139"/>
      <c r="F47" s="139"/>
      <c r="G47" s="139"/>
      <c r="H47" s="194"/>
      <c r="I47" s="138"/>
    </row>
    <row r="48" spans="1:9">
      <c r="A48" s="138"/>
      <c r="B48" s="138"/>
      <c r="C48" s="138"/>
      <c r="D48" s="139"/>
      <c r="E48" s="139"/>
      <c r="F48" s="139"/>
      <c r="G48" s="139"/>
      <c r="H48" s="194"/>
      <c r="I48" s="138"/>
    </row>
    <row r="49" spans="1:9">
      <c r="A49" s="138"/>
      <c r="B49" s="138"/>
      <c r="C49" s="138"/>
      <c r="D49" s="139"/>
      <c r="E49" s="139"/>
      <c r="F49" s="139"/>
      <c r="G49" s="139"/>
      <c r="H49" s="194"/>
      <c r="I49" s="138"/>
    </row>
    <row r="50" spans="1:9">
      <c r="A50" s="138"/>
      <c r="B50" s="138"/>
      <c r="C50" s="138"/>
      <c r="D50" s="139"/>
      <c r="E50" s="139"/>
      <c r="F50" s="139"/>
      <c r="G50" s="139"/>
      <c r="H50" s="194"/>
      <c r="I50" s="138"/>
    </row>
    <row r="51" spans="1:9">
      <c r="A51" s="138"/>
      <c r="B51" s="138"/>
      <c r="C51" s="138"/>
      <c r="D51" s="139"/>
      <c r="E51" s="139"/>
      <c r="F51" s="139"/>
      <c r="G51" s="139"/>
      <c r="H51" s="194"/>
      <c r="I51" s="138"/>
    </row>
    <row r="52" spans="1:9">
      <c r="A52" s="138"/>
      <c r="B52" s="138"/>
      <c r="C52" s="138"/>
      <c r="D52" s="139"/>
      <c r="E52" s="139"/>
      <c r="F52" s="139"/>
      <c r="G52" s="139"/>
      <c r="H52" s="194"/>
      <c r="I52" s="138"/>
    </row>
    <row r="53" spans="1:9">
      <c r="A53" s="138"/>
      <c r="B53" s="138"/>
      <c r="C53" s="138"/>
      <c r="D53" s="139"/>
      <c r="E53" s="139"/>
      <c r="F53" s="139"/>
      <c r="G53" s="139"/>
      <c r="H53" s="194"/>
      <c r="I53" s="138"/>
    </row>
    <row r="54" spans="1:9">
      <c r="A54" s="138"/>
      <c r="B54" s="138"/>
      <c r="C54" s="138"/>
      <c r="D54" s="139"/>
      <c r="E54" s="139"/>
      <c r="F54" s="139"/>
      <c r="G54" s="139"/>
      <c r="H54" s="194"/>
      <c r="I54" s="138"/>
    </row>
    <row r="55" spans="1:9">
      <c r="A55" s="138"/>
      <c r="B55" s="138"/>
      <c r="C55" s="139"/>
      <c r="D55" s="139"/>
      <c r="E55" s="139"/>
      <c r="F55" s="139"/>
      <c r="G55" s="139"/>
      <c r="H55" s="139"/>
      <c r="I55" s="138"/>
    </row>
    <row r="56" spans="1:9">
      <c r="A56" s="138"/>
      <c r="B56" s="138"/>
      <c r="C56" s="139"/>
      <c r="D56" s="215"/>
      <c r="E56" s="139"/>
      <c r="F56" s="139"/>
      <c r="G56" s="139"/>
      <c r="H56" s="139"/>
      <c r="I56" s="138"/>
    </row>
    <row r="57" spans="1:9">
      <c r="A57" s="165"/>
      <c r="B57" s="139"/>
      <c r="C57" s="165"/>
      <c r="D57" s="139"/>
      <c r="E57" s="139"/>
      <c r="F57" s="139"/>
      <c r="G57" s="139"/>
      <c r="H57" s="174"/>
      <c r="I57" s="196"/>
    </row>
    <row r="58" spans="1:9">
      <c r="A58" s="165"/>
      <c r="B58" s="139"/>
      <c r="C58" s="165"/>
      <c r="D58" s="139"/>
      <c r="E58" s="139"/>
      <c r="F58" s="139"/>
      <c r="G58" s="139"/>
      <c r="H58" s="174"/>
      <c r="I58" s="196"/>
    </row>
    <row r="59" spans="1:9">
      <c r="A59" s="28" t="s">
        <v>126</v>
      </c>
      <c r="B59" s="28"/>
      <c r="H59" s="103"/>
      <c r="I59" s="98">
        <f>SUM(I9:I58)</f>
        <v>977.7700000000001</v>
      </c>
    </row>
  </sheetData>
  <mergeCells count="4">
    <mergeCell ref="A6:I6"/>
    <mergeCell ref="A2:I2"/>
    <mergeCell ref="A4:I4"/>
    <mergeCell ref="A5:I5"/>
  </mergeCells>
  <phoneticPr fontId="21" type="noConversion"/>
  <hyperlinks>
    <hyperlink ref="D9" r:id="rId1"/>
    <hyperlink ref="D11" r:id="rId2" display="http://cercetare.ulbsibiu.ro/obj/documents/09_program_2016_CD.pdf"/>
    <hyperlink ref="D16" r:id="rId3"/>
    <hyperlink ref="D17" r:id="rId4"/>
    <hyperlink ref="D18" r:id="rId5"/>
    <hyperlink ref="D19" r:id="rId6"/>
    <hyperlink ref="F23" r:id="rId7"/>
    <hyperlink ref="D26" r:id="rId8"/>
    <hyperlink ref="D30" r:id="rId9"/>
    <hyperlink ref="D29" r:id="rId10"/>
    <hyperlink ref="D31" r:id="rId11"/>
    <hyperlink ref="D33" r:id="rId12" display="http://ispri.ro/wp-content/uploads/2016/11/AGENDA-1.pdf"/>
    <hyperlink ref="D37" r:id="rId13" display="http://ispri.ro/wp-content/uploads/2016/11/AGENDA-1.pdf"/>
  </hyperlinks>
  <pageMargins left="0.511811023622047" right="0.31496062992126" top="0" bottom="0" header="0" footer="0"/>
  <pageSetup paperSize="9" orientation="landscape" horizontalDpi="200" verticalDpi="200" r:id="rId14"/>
</worksheet>
</file>

<file path=xl/worksheets/sheet22.xml><?xml version="1.0" encoding="utf-8"?>
<worksheet xmlns="http://schemas.openxmlformats.org/spreadsheetml/2006/main" xmlns:r="http://schemas.openxmlformats.org/officeDocument/2006/relationships">
  <dimension ref="A2:K61"/>
  <sheetViews>
    <sheetView topLeftCell="A13" zoomScaleNormal="130" workbookViewId="0">
      <selection activeCell="A18" sqref="A18:G22"/>
    </sheetView>
  </sheetViews>
  <sheetFormatPr defaultColWidth="8.85546875" defaultRowHeight="15"/>
  <cols>
    <col min="1" max="1" width="40" style="2" customWidth="1"/>
    <col min="2" max="2" width="19.7109375" style="2" customWidth="1"/>
    <col min="3" max="3" width="18.140625" style="2" customWidth="1"/>
    <col min="4" max="4" width="16.5703125" style="7" customWidth="1"/>
    <col min="5" max="5" width="16.140625" style="7" customWidth="1"/>
    <col min="6" max="6" width="16.140625" style="1" customWidth="1"/>
    <col min="7" max="7" width="9.28515625" customWidth="1"/>
  </cols>
  <sheetData>
    <row r="2" spans="1:7" s="4" customFormat="1" ht="15" customHeight="1">
      <c r="A2" s="747" t="s">
        <v>955</v>
      </c>
      <c r="B2" s="747"/>
      <c r="C2" s="747"/>
      <c r="D2" s="747"/>
      <c r="E2" s="747"/>
      <c r="F2" s="747"/>
      <c r="G2" s="747"/>
    </row>
    <row r="3" spans="1:7" s="4" customFormat="1" ht="15" customHeight="1">
      <c r="A3" s="52"/>
      <c r="B3" s="52"/>
      <c r="C3" s="52"/>
      <c r="D3" s="52"/>
      <c r="E3" s="52"/>
      <c r="F3" s="52"/>
      <c r="G3" s="52"/>
    </row>
    <row r="4" spans="1:7" s="4" customFormat="1">
      <c r="A4" s="719" t="s">
        <v>168</v>
      </c>
      <c r="B4" s="719"/>
      <c r="C4" s="719"/>
      <c r="D4" s="719"/>
      <c r="E4" s="719"/>
      <c r="F4" s="719"/>
      <c r="G4" s="719"/>
    </row>
    <row r="5" spans="1:7" s="4" customFormat="1" ht="35.25" customHeight="1">
      <c r="A5" s="712" t="s">
        <v>965</v>
      </c>
      <c r="B5" s="712"/>
      <c r="C5" s="712"/>
      <c r="D5" s="712"/>
      <c r="E5" s="712"/>
      <c r="F5" s="712"/>
      <c r="G5" s="712"/>
    </row>
    <row r="6" spans="1:7" s="4" customFormat="1">
      <c r="A6" s="21"/>
      <c r="B6" s="21"/>
      <c r="C6" s="21"/>
      <c r="D6" s="22"/>
      <c r="E6" s="22"/>
      <c r="F6" s="21"/>
      <c r="G6" s="21"/>
    </row>
    <row r="7" spans="1:7" ht="44.25" customHeight="1">
      <c r="A7" s="75" t="s">
        <v>129</v>
      </c>
      <c r="B7" s="75" t="s">
        <v>139</v>
      </c>
      <c r="C7" s="75" t="s">
        <v>167</v>
      </c>
      <c r="D7" s="77" t="s">
        <v>960</v>
      </c>
      <c r="E7" s="75" t="s">
        <v>170</v>
      </c>
      <c r="F7" s="76" t="s">
        <v>171</v>
      </c>
      <c r="G7" s="76" t="s">
        <v>143</v>
      </c>
    </row>
    <row r="8" spans="1:7" ht="38.25">
      <c r="A8" s="138" t="s">
        <v>426</v>
      </c>
      <c r="B8" s="138" t="s">
        <v>427</v>
      </c>
      <c r="C8" s="138" t="s">
        <v>428</v>
      </c>
      <c r="D8" s="139" t="s">
        <v>350</v>
      </c>
      <c r="E8" s="140" t="s">
        <v>429</v>
      </c>
      <c r="F8" s="140" t="s">
        <v>430</v>
      </c>
      <c r="G8" s="196">
        <v>30</v>
      </c>
    </row>
    <row r="9" spans="1:7" ht="38.25">
      <c r="A9" s="138" t="s">
        <v>426</v>
      </c>
      <c r="B9" s="138" t="s">
        <v>427</v>
      </c>
      <c r="C9" s="138" t="s">
        <v>428</v>
      </c>
      <c r="D9" s="139" t="s">
        <v>350</v>
      </c>
      <c r="E9" s="140" t="s">
        <v>429</v>
      </c>
      <c r="F9" s="140" t="s">
        <v>430</v>
      </c>
      <c r="G9" s="196">
        <v>10</v>
      </c>
    </row>
    <row r="10" spans="1:7" ht="38.25">
      <c r="A10" s="138" t="s">
        <v>515</v>
      </c>
      <c r="B10" s="138" t="s">
        <v>427</v>
      </c>
      <c r="C10" s="138" t="s">
        <v>516</v>
      </c>
      <c r="D10" s="139" t="s">
        <v>350</v>
      </c>
      <c r="E10" s="140" t="s">
        <v>517</v>
      </c>
      <c r="F10" s="140" t="s">
        <v>518</v>
      </c>
      <c r="G10" s="194">
        <v>40</v>
      </c>
    </row>
    <row r="11" spans="1:7" ht="38.25">
      <c r="A11" s="138" t="s">
        <v>426</v>
      </c>
      <c r="B11" s="138" t="s">
        <v>427</v>
      </c>
      <c r="C11" s="138" t="s">
        <v>428</v>
      </c>
      <c r="D11" s="139" t="s">
        <v>350</v>
      </c>
      <c r="E11" s="140" t="s">
        <v>429</v>
      </c>
      <c r="F11" s="140" t="s">
        <v>430</v>
      </c>
      <c r="G11" s="196">
        <v>30</v>
      </c>
    </row>
    <row r="12" spans="1:7" ht="38.25">
      <c r="A12" s="138" t="s">
        <v>515</v>
      </c>
      <c r="B12" s="138" t="s">
        <v>64</v>
      </c>
      <c r="C12" s="138" t="s">
        <v>516</v>
      </c>
      <c r="D12" s="139" t="s">
        <v>350</v>
      </c>
      <c r="E12" s="140" t="s">
        <v>517</v>
      </c>
      <c r="F12" s="140" t="s">
        <v>518</v>
      </c>
      <c r="G12" s="196">
        <v>15</v>
      </c>
    </row>
    <row r="13" spans="1:7" ht="38.25">
      <c r="A13" s="138" t="s">
        <v>515</v>
      </c>
      <c r="B13" s="138" t="s">
        <v>64</v>
      </c>
      <c r="C13" s="138" t="s">
        <v>516</v>
      </c>
      <c r="D13" s="139" t="s">
        <v>350</v>
      </c>
      <c r="E13" s="140" t="s">
        <v>517</v>
      </c>
      <c r="F13" s="140" t="s">
        <v>518</v>
      </c>
      <c r="G13" s="196">
        <v>40</v>
      </c>
    </row>
    <row r="14" spans="1:7" ht="38.25">
      <c r="A14" s="138" t="s">
        <v>426</v>
      </c>
      <c r="B14" s="138" t="s">
        <v>427</v>
      </c>
      <c r="C14" s="138" t="s">
        <v>428</v>
      </c>
      <c r="D14" s="139" t="s">
        <v>350</v>
      </c>
      <c r="E14" s="140" t="s">
        <v>429</v>
      </c>
      <c r="F14" s="140" t="s">
        <v>430</v>
      </c>
      <c r="G14" s="196">
        <v>5</v>
      </c>
    </row>
    <row r="15" spans="1:7" ht="38.25">
      <c r="A15" s="138" t="s">
        <v>515</v>
      </c>
      <c r="B15" s="138" t="s">
        <v>427</v>
      </c>
      <c r="C15" s="138" t="s">
        <v>516</v>
      </c>
      <c r="D15" s="139" t="s">
        <v>350</v>
      </c>
      <c r="E15" s="140" t="s">
        <v>517</v>
      </c>
      <c r="F15" s="140" t="s">
        <v>518</v>
      </c>
      <c r="G15" s="196">
        <v>5</v>
      </c>
    </row>
    <row r="16" spans="1:7" ht="38.25">
      <c r="A16" s="138" t="s">
        <v>426</v>
      </c>
      <c r="B16" s="138" t="s">
        <v>427</v>
      </c>
      <c r="C16" s="138" t="s">
        <v>428</v>
      </c>
      <c r="D16" s="139" t="s">
        <v>350</v>
      </c>
      <c r="E16" s="140" t="s">
        <v>429</v>
      </c>
      <c r="F16" s="140" t="s">
        <v>430</v>
      </c>
      <c r="G16" s="196">
        <v>25</v>
      </c>
    </row>
    <row r="17" spans="1:7" ht="51">
      <c r="A17" s="138" t="s">
        <v>837</v>
      </c>
      <c r="B17" s="138" t="s">
        <v>838</v>
      </c>
      <c r="C17" s="138" t="s">
        <v>838</v>
      </c>
      <c r="D17" s="139" t="s">
        <v>350</v>
      </c>
      <c r="E17" s="139" t="s">
        <v>839</v>
      </c>
      <c r="F17" s="139" t="s">
        <v>840</v>
      </c>
      <c r="G17" s="194">
        <v>48</v>
      </c>
    </row>
    <row r="18" spans="1:7" ht="39">
      <c r="A18" s="587" t="s">
        <v>3056</v>
      </c>
      <c r="B18" s="165" t="s">
        <v>3508</v>
      </c>
      <c r="C18" s="138"/>
      <c r="D18" s="343" t="s">
        <v>843</v>
      </c>
      <c r="E18" s="683">
        <v>42430</v>
      </c>
      <c r="F18" s="140" t="s">
        <v>3057</v>
      </c>
      <c r="G18" s="196">
        <v>100</v>
      </c>
    </row>
    <row r="19" spans="1:7" ht="25.5">
      <c r="A19" s="138" t="s">
        <v>3058</v>
      </c>
      <c r="B19" s="165" t="s">
        <v>3059</v>
      </c>
      <c r="C19" s="138"/>
      <c r="D19" s="343" t="s">
        <v>843</v>
      </c>
      <c r="E19" s="139" t="s">
        <v>3060</v>
      </c>
      <c r="F19" s="684">
        <v>42614</v>
      </c>
      <c r="G19" s="194">
        <v>96</v>
      </c>
    </row>
    <row r="20" spans="1:7" ht="51">
      <c r="A20" s="484" t="s">
        <v>3061</v>
      </c>
      <c r="B20" s="352" t="s">
        <v>1921</v>
      </c>
      <c r="C20" s="138" t="s">
        <v>3062</v>
      </c>
      <c r="D20" s="343" t="s">
        <v>843</v>
      </c>
      <c r="E20" s="685">
        <v>42644</v>
      </c>
      <c r="F20" s="685">
        <v>43374</v>
      </c>
      <c r="G20" s="194">
        <v>80</v>
      </c>
    </row>
    <row r="21" spans="1:7" ht="51">
      <c r="A21" s="484" t="s">
        <v>3061</v>
      </c>
      <c r="B21" s="352" t="s">
        <v>1921</v>
      </c>
      <c r="C21" s="138" t="s">
        <v>3062</v>
      </c>
      <c r="D21" s="343" t="s">
        <v>843</v>
      </c>
      <c r="E21" s="685">
        <v>42644</v>
      </c>
      <c r="F21" s="685">
        <v>43374</v>
      </c>
      <c r="G21" s="196">
        <v>10</v>
      </c>
    </row>
    <row r="22" spans="1:7" ht="51">
      <c r="A22" s="138" t="s">
        <v>3061</v>
      </c>
      <c r="B22" s="165" t="s">
        <v>1921</v>
      </c>
      <c r="C22" s="138" t="s">
        <v>3062</v>
      </c>
      <c r="D22" s="343" t="s">
        <v>843</v>
      </c>
      <c r="E22" s="139">
        <v>42379</v>
      </c>
      <c r="F22" s="139">
        <v>43110</v>
      </c>
      <c r="G22" s="196">
        <v>10</v>
      </c>
    </row>
    <row r="23" spans="1:7">
      <c r="A23" s="138"/>
      <c r="B23" s="138"/>
      <c r="C23" s="138"/>
      <c r="D23" s="138"/>
      <c r="E23" s="138"/>
      <c r="F23" s="138"/>
      <c r="G23" s="194"/>
    </row>
    <row r="24" spans="1:7">
      <c r="A24" s="138"/>
      <c r="B24" s="138"/>
      <c r="C24" s="138"/>
      <c r="D24" s="138"/>
      <c r="E24" s="138"/>
      <c r="F24" s="138"/>
      <c r="G24" s="194"/>
    </row>
    <row r="25" spans="1:7">
      <c r="A25" s="138"/>
      <c r="B25" s="138"/>
      <c r="C25" s="138"/>
      <c r="D25" s="138"/>
      <c r="E25" s="138"/>
      <c r="F25" s="138"/>
      <c r="G25" s="194"/>
    </row>
    <row r="26" spans="1:7">
      <c r="A26" s="138"/>
      <c r="B26" s="138"/>
      <c r="C26" s="138"/>
      <c r="D26" s="138"/>
      <c r="E26" s="138"/>
      <c r="F26" s="138"/>
      <c r="G26" s="194"/>
    </row>
    <row r="27" spans="1:7">
      <c r="A27" s="138"/>
      <c r="B27" s="138"/>
      <c r="C27" s="138"/>
      <c r="D27" s="138"/>
      <c r="E27" s="138"/>
      <c r="F27" s="138"/>
      <c r="G27" s="194"/>
    </row>
    <row r="28" spans="1:7">
      <c r="A28" s="138"/>
      <c r="B28" s="138"/>
      <c r="C28" s="138"/>
      <c r="D28" s="138"/>
      <c r="E28" s="138"/>
      <c r="F28" s="138"/>
      <c r="G28" s="194"/>
    </row>
    <row r="29" spans="1:7">
      <c r="A29" s="138"/>
      <c r="B29" s="138"/>
      <c r="C29" s="138"/>
      <c r="D29" s="138"/>
      <c r="E29" s="138"/>
      <c r="F29" s="138"/>
      <c r="G29" s="194"/>
    </row>
    <row r="30" spans="1:7">
      <c r="A30" s="138"/>
      <c r="B30" s="138"/>
      <c r="C30" s="138"/>
      <c r="D30" s="138"/>
      <c r="E30" s="138"/>
      <c r="F30" s="138"/>
      <c r="G30" s="194"/>
    </row>
    <row r="31" spans="1:7">
      <c r="A31" s="138"/>
      <c r="B31" s="138"/>
      <c r="C31" s="138"/>
      <c r="D31" s="138"/>
      <c r="E31" s="138"/>
      <c r="F31" s="138"/>
      <c r="G31" s="194"/>
    </row>
    <row r="32" spans="1:7">
      <c r="A32" s="138"/>
      <c r="B32" s="138"/>
      <c r="C32" s="138"/>
      <c r="D32" s="138"/>
      <c r="E32" s="138"/>
      <c r="F32" s="138"/>
      <c r="G32" s="194"/>
    </row>
    <row r="33" spans="1:7">
      <c r="A33" s="138"/>
      <c r="B33" s="138"/>
      <c r="C33" s="138"/>
      <c r="D33" s="138"/>
      <c r="E33" s="138"/>
      <c r="F33" s="138"/>
      <c r="G33" s="194"/>
    </row>
    <row r="34" spans="1:7">
      <c r="A34" s="138"/>
      <c r="B34" s="138"/>
      <c r="C34" s="138"/>
      <c r="D34" s="138"/>
      <c r="E34" s="138"/>
      <c r="F34" s="138"/>
      <c r="G34" s="194"/>
    </row>
    <row r="35" spans="1:7">
      <c r="A35" s="138"/>
      <c r="B35" s="138"/>
      <c r="C35" s="138"/>
      <c r="D35" s="138"/>
      <c r="E35" s="138"/>
      <c r="F35" s="138"/>
      <c r="G35" s="194"/>
    </row>
    <row r="36" spans="1:7">
      <c r="A36" s="138"/>
      <c r="B36" s="138"/>
      <c r="C36" s="138"/>
      <c r="D36" s="138"/>
      <c r="E36" s="138"/>
      <c r="F36" s="138"/>
      <c r="G36" s="194"/>
    </row>
    <row r="37" spans="1:7">
      <c r="A37" s="138"/>
      <c r="B37" s="138"/>
      <c r="C37" s="138"/>
      <c r="D37" s="138"/>
      <c r="E37" s="138"/>
      <c r="F37" s="138"/>
      <c r="G37" s="194"/>
    </row>
    <row r="38" spans="1:7">
      <c r="A38" s="138"/>
      <c r="B38" s="138"/>
      <c r="C38" s="138"/>
      <c r="D38" s="138"/>
      <c r="E38" s="138"/>
      <c r="F38" s="138"/>
      <c r="G38" s="194"/>
    </row>
    <row r="39" spans="1:7">
      <c r="A39" s="138"/>
      <c r="B39" s="138"/>
      <c r="C39" s="138"/>
      <c r="D39" s="138"/>
      <c r="E39" s="138"/>
      <c r="F39" s="138"/>
      <c r="G39" s="194"/>
    </row>
    <row r="40" spans="1:7">
      <c r="A40" s="138"/>
      <c r="B40" s="138"/>
      <c r="C40" s="138"/>
      <c r="D40" s="138"/>
      <c r="E40" s="138"/>
      <c r="F40" s="138"/>
      <c r="G40" s="194"/>
    </row>
    <row r="41" spans="1:7">
      <c r="A41" s="138"/>
      <c r="B41" s="138"/>
      <c r="C41" s="138"/>
      <c r="D41" s="138"/>
      <c r="E41" s="138"/>
      <c r="F41" s="138"/>
      <c r="G41" s="194"/>
    </row>
    <row r="42" spans="1:7">
      <c r="A42" s="138"/>
      <c r="B42" s="138"/>
      <c r="C42" s="138"/>
      <c r="D42" s="138"/>
      <c r="E42" s="138"/>
      <c r="F42" s="138"/>
      <c r="G42" s="194"/>
    </row>
    <row r="43" spans="1:7">
      <c r="A43" s="138"/>
      <c r="B43" s="138"/>
      <c r="C43" s="138"/>
      <c r="D43" s="138"/>
      <c r="E43" s="138"/>
      <c r="F43" s="138"/>
      <c r="G43" s="194"/>
    </row>
    <row r="44" spans="1:7">
      <c r="A44" s="138"/>
      <c r="B44" s="138"/>
      <c r="C44" s="138"/>
      <c r="D44" s="138"/>
      <c r="E44" s="138"/>
      <c r="F44" s="138"/>
      <c r="G44" s="194"/>
    </row>
    <row r="45" spans="1:7">
      <c r="A45" s="138"/>
      <c r="B45" s="138"/>
      <c r="C45" s="138"/>
      <c r="D45" s="138"/>
      <c r="E45" s="138"/>
      <c r="F45" s="138"/>
      <c r="G45" s="194"/>
    </row>
    <row r="46" spans="1:7">
      <c r="A46" s="138"/>
      <c r="B46" s="138"/>
      <c r="C46" s="138"/>
      <c r="D46" s="138"/>
      <c r="E46" s="138"/>
      <c r="F46" s="138"/>
      <c r="G46" s="194"/>
    </row>
    <row r="47" spans="1:7">
      <c r="A47" s="138"/>
      <c r="B47" s="138"/>
      <c r="C47" s="138"/>
      <c r="D47" s="138"/>
      <c r="E47" s="138"/>
      <c r="F47" s="138"/>
      <c r="G47" s="194"/>
    </row>
    <row r="48" spans="1:7">
      <c r="A48" s="138"/>
      <c r="B48" s="138"/>
      <c r="C48" s="138"/>
      <c r="D48" s="138"/>
      <c r="E48" s="138"/>
      <c r="F48" s="138"/>
      <c r="G48" s="194"/>
    </row>
    <row r="49" spans="1:11">
      <c r="A49" s="138"/>
      <c r="B49" s="138"/>
      <c r="C49" s="138"/>
      <c r="D49" s="138"/>
      <c r="E49" s="138"/>
      <c r="F49" s="138"/>
      <c r="G49" s="194"/>
    </row>
    <row r="50" spans="1:11">
      <c r="A50" s="138"/>
      <c r="B50" s="138"/>
      <c r="C50" s="138"/>
      <c r="D50" s="139"/>
      <c r="E50" s="140"/>
      <c r="F50" s="140"/>
      <c r="G50" s="196"/>
    </row>
    <row r="51" spans="1:11">
      <c r="A51" s="138"/>
      <c r="B51" s="138"/>
      <c r="C51" s="138"/>
      <c r="D51" s="139"/>
      <c r="E51" s="140"/>
      <c r="F51" s="140"/>
      <c r="G51" s="196"/>
    </row>
    <row r="52" spans="1:11">
      <c r="A52" s="138"/>
      <c r="B52" s="138"/>
      <c r="C52" s="138"/>
      <c r="D52" s="139"/>
      <c r="E52" s="140"/>
      <c r="F52" s="140"/>
      <c r="G52" s="196"/>
    </row>
    <row r="53" spans="1:11">
      <c r="A53" s="138"/>
      <c r="B53" s="138"/>
      <c r="C53" s="138"/>
      <c r="D53" s="139"/>
      <c r="E53" s="140"/>
      <c r="F53" s="140"/>
      <c r="G53" s="196"/>
    </row>
    <row r="54" spans="1:11">
      <c r="A54" s="138"/>
      <c r="B54" s="138"/>
      <c r="C54" s="138"/>
      <c r="D54" s="139"/>
      <c r="E54" s="140"/>
      <c r="F54" s="140"/>
      <c r="G54" s="196"/>
    </row>
    <row r="55" spans="1:11" ht="15" customHeight="1">
      <c r="A55" s="138"/>
      <c r="B55" s="138"/>
      <c r="C55" s="138"/>
      <c r="D55" s="139"/>
      <c r="E55" s="140"/>
      <c r="F55" s="140"/>
      <c r="G55" s="196"/>
      <c r="H55" s="1"/>
      <c r="I55" s="1"/>
      <c r="J55" s="1"/>
      <c r="K55" s="1"/>
    </row>
    <row r="56" spans="1:11">
      <c r="A56" s="138"/>
      <c r="B56" s="138"/>
      <c r="C56" s="138"/>
      <c r="D56" s="139"/>
      <c r="E56" s="140"/>
      <c r="F56" s="140"/>
      <c r="G56" s="196"/>
    </row>
    <row r="57" spans="1:11">
      <c r="A57" s="138"/>
      <c r="B57" s="138"/>
      <c r="C57" s="138"/>
      <c r="D57" s="139"/>
      <c r="E57" s="140"/>
      <c r="F57" s="140"/>
      <c r="G57" s="196"/>
    </row>
    <row r="58" spans="1:11">
      <c r="A58" s="100" t="s">
        <v>126</v>
      </c>
      <c r="G58" s="97">
        <f>SUM(G8:G57)</f>
        <v>544</v>
      </c>
    </row>
    <row r="59" spans="1:11">
      <c r="G59" s="1"/>
    </row>
    <row r="61" spans="1:11">
      <c r="A61" s="17"/>
      <c r="B61" s="17"/>
      <c r="C61" s="17"/>
    </row>
  </sheetData>
  <mergeCells count="3">
    <mergeCell ref="A2:G2"/>
    <mergeCell ref="A5:G5"/>
    <mergeCell ref="A4:G4"/>
  </mergeCells>
  <phoneticPr fontId="21" type="noConversion"/>
  <pageMargins left="0.511811023622047" right="0.31496062992126" top="0.19" bottom="0" header="0" footer="0"/>
  <pageSetup paperSize="9" orientation="landscape" horizontalDpi="200" verticalDpi="200" r:id="rId1"/>
</worksheet>
</file>

<file path=xl/worksheets/sheet23.xml><?xml version="1.0" encoding="utf-8"?>
<worksheet xmlns="http://schemas.openxmlformats.org/spreadsheetml/2006/main" xmlns:r="http://schemas.openxmlformats.org/officeDocument/2006/relationships">
  <dimension ref="A2:I62"/>
  <sheetViews>
    <sheetView topLeftCell="A34" zoomScaleNormal="130" workbookViewId="0">
      <selection activeCell="A26" sqref="A26:I34"/>
    </sheetView>
  </sheetViews>
  <sheetFormatPr defaultColWidth="8.85546875" defaultRowHeight="15"/>
  <cols>
    <col min="1" max="1" width="29.42578125" style="2" customWidth="1"/>
    <col min="2" max="2" width="21.85546875" style="2" customWidth="1"/>
    <col min="3" max="3" width="15" style="7" customWidth="1"/>
    <col min="4" max="4" width="19.42578125" style="7" customWidth="1"/>
    <col min="5" max="5" width="9.28515625" style="7" customWidth="1"/>
    <col min="6" max="6" width="14" style="1" customWidth="1"/>
    <col min="7" max="7" width="9.7109375" style="1" customWidth="1"/>
    <col min="8" max="8" width="9.140625" style="1" customWidth="1"/>
    <col min="9" max="9" width="9.140625" style="56" customWidth="1"/>
  </cols>
  <sheetData>
    <row r="2" spans="1:9" s="4" customFormat="1" ht="15" customHeight="1">
      <c r="A2" s="748" t="s">
        <v>956</v>
      </c>
      <c r="B2" s="749"/>
      <c r="C2" s="749"/>
      <c r="D2" s="749"/>
      <c r="E2" s="749"/>
      <c r="F2" s="749"/>
      <c r="G2" s="749"/>
      <c r="H2" s="749"/>
      <c r="I2" s="750"/>
    </row>
    <row r="3" spans="1:9" s="4" customFormat="1" ht="15" customHeight="1">
      <c r="A3" s="52"/>
      <c r="B3" s="52"/>
      <c r="C3" s="52"/>
      <c r="D3" s="52"/>
      <c r="E3" s="52"/>
      <c r="F3" s="52"/>
      <c r="G3" s="52"/>
      <c r="H3" s="53"/>
      <c r="I3" s="54"/>
    </row>
    <row r="4" spans="1:9" s="4" customFormat="1">
      <c r="A4" s="719" t="s">
        <v>174</v>
      </c>
      <c r="B4" s="719"/>
      <c r="C4" s="719"/>
      <c r="D4" s="719"/>
      <c r="E4" s="719"/>
      <c r="F4" s="719"/>
      <c r="G4" s="719"/>
      <c r="H4" s="719"/>
      <c r="I4" s="719"/>
    </row>
    <row r="5" spans="1:9" s="4" customFormat="1" ht="27" customHeight="1">
      <c r="A5" s="719" t="s">
        <v>237</v>
      </c>
      <c r="B5" s="719"/>
      <c r="C5" s="719"/>
      <c r="D5" s="719"/>
      <c r="E5" s="719"/>
      <c r="F5" s="719"/>
      <c r="G5" s="719"/>
      <c r="H5" s="719"/>
      <c r="I5" s="719"/>
    </row>
    <row r="6" spans="1:9" s="4" customFormat="1">
      <c r="A6" s="5"/>
      <c r="B6" s="5"/>
      <c r="C6" s="6"/>
      <c r="D6" s="6"/>
      <c r="E6" s="6"/>
      <c r="F6" s="3"/>
      <c r="I6" s="55"/>
    </row>
    <row r="7" spans="1:9" s="4" customFormat="1" ht="51">
      <c r="A7" s="78" t="s">
        <v>129</v>
      </c>
      <c r="B7" s="78" t="s">
        <v>225</v>
      </c>
      <c r="C7" s="78" t="s">
        <v>139</v>
      </c>
      <c r="D7" s="76" t="s">
        <v>167</v>
      </c>
      <c r="E7" s="77" t="s">
        <v>960</v>
      </c>
      <c r="F7" s="78" t="s">
        <v>226</v>
      </c>
      <c r="G7" s="78" t="s">
        <v>227</v>
      </c>
      <c r="H7" s="78" t="s">
        <v>228</v>
      </c>
      <c r="I7" s="84" t="s">
        <v>143</v>
      </c>
    </row>
    <row r="8" spans="1:9" s="4" customFormat="1" ht="51">
      <c r="A8" s="479" t="s">
        <v>1818</v>
      </c>
      <c r="B8" s="480" t="s">
        <v>1819</v>
      </c>
      <c r="C8" s="480" t="s">
        <v>2734</v>
      </c>
      <c r="D8" s="479" t="s">
        <v>1820</v>
      </c>
      <c r="E8" s="139" t="s">
        <v>582</v>
      </c>
      <c r="F8" s="481" t="s">
        <v>1821</v>
      </c>
      <c r="G8" s="482">
        <v>2016</v>
      </c>
      <c r="H8" s="479"/>
      <c r="I8" s="483">
        <v>200</v>
      </c>
    </row>
    <row r="9" spans="1:9" s="4" customFormat="1" ht="38.25">
      <c r="A9" s="138" t="s">
        <v>1822</v>
      </c>
      <c r="B9" s="138" t="s">
        <v>1823</v>
      </c>
      <c r="C9" s="138" t="s">
        <v>1824</v>
      </c>
      <c r="D9" s="484" t="s">
        <v>1825</v>
      </c>
      <c r="E9" s="139" t="s">
        <v>582</v>
      </c>
      <c r="F9" s="136" t="s">
        <v>1826</v>
      </c>
      <c r="G9" s="139">
        <v>2016</v>
      </c>
      <c r="H9" s="139" t="s">
        <v>1115</v>
      </c>
      <c r="I9" s="485">
        <v>100</v>
      </c>
    </row>
    <row r="10" spans="1:9" s="4" customFormat="1" ht="38.25">
      <c r="A10" s="138" t="s">
        <v>1827</v>
      </c>
      <c r="B10" s="138" t="s">
        <v>1828</v>
      </c>
      <c r="C10" s="138" t="s">
        <v>1829</v>
      </c>
      <c r="D10" s="484" t="s">
        <v>1830</v>
      </c>
      <c r="E10" s="139" t="s">
        <v>582</v>
      </c>
      <c r="F10" s="139" t="s">
        <v>1831</v>
      </c>
      <c r="G10" s="139">
        <v>2016</v>
      </c>
      <c r="H10" s="139" t="s">
        <v>2672</v>
      </c>
      <c r="I10" s="486">
        <v>100</v>
      </c>
    </row>
    <row r="11" spans="1:9" s="4" customFormat="1" ht="38.25">
      <c r="A11" s="138" t="s">
        <v>1832</v>
      </c>
      <c r="B11" s="138" t="s">
        <v>1833</v>
      </c>
      <c r="C11" s="138" t="s">
        <v>1834</v>
      </c>
      <c r="D11" s="484" t="s">
        <v>1835</v>
      </c>
      <c r="E11" s="139" t="s">
        <v>582</v>
      </c>
      <c r="F11" s="139" t="s">
        <v>1831</v>
      </c>
      <c r="G11" s="139">
        <v>2016</v>
      </c>
      <c r="H11" s="139" t="s">
        <v>119</v>
      </c>
      <c r="I11" s="196">
        <v>225</v>
      </c>
    </row>
    <row r="12" spans="1:9" s="4" customFormat="1" ht="38.25">
      <c r="A12" s="138" t="s">
        <v>1836</v>
      </c>
      <c r="B12" s="138" t="s">
        <v>1837</v>
      </c>
      <c r="C12" s="138" t="s">
        <v>1838</v>
      </c>
      <c r="D12" s="484" t="s">
        <v>1839</v>
      </c>
      <c r="E12" s="139" t="s">
        <v>582</v>
      </c>
      <c r="F12" s="139" t="s">
        <v>1840</v>
      </c>
      <c r="G12" s="139">
        <v>2016</v>
      </c>
      <c r="H12" s="139" t="s">
        <v>985</v>
      </c>
      <c r="I12" s="196">
        <v>20</v>
      </c>
    </row>
    <row r="13" spans="1:9" s="4" customFormat="1" ht="178.5">
      <c r="A13" s="138" t="s">
        <v>1841</v>
      </c>
      <c r="B13" s="138" t="s">
        <v>1842</v>
      </c>
      <c r="C13" s="138" t="s">
        <v>1458</v>
      </c>
      <c r="D13" s="138" t="s">
        <v>1843</v>
      </c>
      <c r="E13" s="139" t="s">
        <v>582</v>
      </c>
      <c r="F13" s="138" t="s">
        <v>1844</v>
      </c>
      <c r="G13" s="139">
        <v>2016</v>
      </c>
      <c r="H13" s="139" t="s">
        <v>1845</v>
      </c>
      <c r="I13" s="487">
        <v>40</v>
      </c>
    </row>
    <row r="14" spans="1:9" s="4" customFormat="1" ht="51">
      <c r="A14" s="488" t="s">
        <v>1846</v>
      </c>
      <c r="B14" s="138" t="s">
        <v>1847</v>
      </c>
      <c r="C14" s="488" t="s">
        <v>2734</v>
      </c>
      <c r="D14" s="138" t="s">
        <v>1458</v>
      </c>
      <c r="E14" s="139" t="s">
        <v>582</v>
      </c>
      <c r="F14" s="489" t="s">
        <v>1821</v>
      </c>
      <c r="G14" s="490">
        <v>2016</v>
      </c>
      <c r="H14" s="490" t="s">
        <v>119</v>
      </c>
      <c r="I14" s="486">
        <v>100</v>
      </c>
    </row>
    <row r="15" spans="1:9" s="4" customFormat="1" ht="51">
      <c r="A15" s="479" t="s">
        <v>1818</v>
      </c>
      <c r="B15" s="480" t="s">
        <v>1819</v>
      </c>
      <c r="C15" s="480" t="s">
        <v>2734</v>
      </c>
      <c r="D15" s="479" t="s">
        <v>1820</v>
      </c>
      <c r="E15" s="139" t="s">
        <v>582</v>
      </c>
      <c r="F15" s="481" t="s">
        <v>1821</v>
      </c>
      <c r="G15" s="482">
        <v>2016</v>
      </c>
      <c r="H15" s="479"/>
      <c r="I15" s="483">
        <v>100</v>
      </c>
    </row>
    <row r="16" spans="1:9" s="4" customFormat="1" ht="51">
      <c r="A16" s="491" t="s">
        <v>1848</v>
      </c>
      <c r="B16" s="492" t="s">
        <v>1849</v>
      </c>
      <c r="C16" s="492" t="s">
        <v>1850</v>
      </c>
      <c r="D16" s="491" t="s">
        <v>1851</v>
      </c>
      <c r="E16" s="139" t="s">
        <v>582</v>
      </c>
      <c r="F16" s="493" t="str">
        <f>HYPERLINK("http://cordis.europa.eu/project/rcn/206172_en.html","http://cordis.europa.eu/project/rcn/206172_en.html")</f>
        <v>http://cordis.europa.eu/project/rcn/206172_en.html</v>
      </c>
      <c r="G16" s="494"/>
      <c r="H16" s="491"/>
      <c r="I16" s="495">
        <v>100</v>
      </c>
    </row>
    <row r="17" spans="1:9" s="4" customFormat="1" ht="114.75">
      <c r="A17" s="484" t="s">
        <v>1852</v>
      </c>
      <c r="B17" s="496" t="s">
        <v>1853</v>
      </c>
      <c r="C17" s="496" t="s">
        <v>1854</v>
      </c>
      <c r="D17" s="484" t="s">
        <v>1855</v>
      </c>
      <c r="E17" s="139" t="s">
        <v>582</v>
      </c>
      <c r="F17" s="481" t="s">
        <v>1856</v>
      </c>
      <c r="G17" s="332">
        <v>2016</v>
      </c>
      <c r="H17" s="484" t="s">
        <v>532</v>
      </c>
      <c r="I17" s="485">
        <v>50</v>
      </c>
    </row>
    <row r="18" spans="1:9" s="4" customFormat="1" ht="140.25">
      <c r="A18" s="244" t="s">
        <v>1857</v>
      </c>
      <c r="B18" s="244" t="s">
        <v>1858</v>
      </c>
      <c r="C18" s="497" t="s">
        <v>1485</v>
      </c>
      <c r="D18" s="498" t="s">
        <v>1859</v>
      </c>
      <c r="E18" s="139" t="s">
        <v>582</v>
      </c>
      <c r="F18" s="498" t="s">
        <v>1860</v>
      </c>
      <c r="G18" s="416">
        <v>2016</v>
      </c>
      <c r="H18" s="498" t="s">
        <v>2690</v>
      </c>
      <c r="I18" s="487">
        <v>30</v>
      </c>
    </row>
    <row r="19" spans="1:9" s="4" customFormat="1" ht="140.25">
      <c r="A19" s="244" t="s">
        <v>1857</v>
      </c>
      <c r="B19" s="244" t="s">
        <v>1858</v>
      </c>
      <c r="C19" s="497" t="s">
        <v>1485</v>
      </c>
      <c r="D19" s="498" t="s">
        <v>1859</v>
      </c>
      <c r="E19" s="139" t="s">
        <v>582</v>
      </c>
      <c r="F19" s="498" t="s">
        <v>1860</v>
      </c>
      <c r="G19" s="416">
        <v>2016</v>
      </c>
      <c r="H19" s="498" t="s">
        <v>2690</v>
      </c>
      <c r="I19" s="487">
        <v>30</v>
      </c>
    </row>
    <row r="20" spans="1:9" s="4" customFormat="1" ht="38.25">
      <c r="A20" s="138" t="s">
        <v>1822</v>
      </c>
      <c r="B20" s="138" t="s">
        <v>1823</v>
      </c>
      <c r="C20" s="138" t="s">
        <v>1824</v>
      </c>
      <c r="D20" s="479" t="s">
        <v>1825</v>
      </c>
      <c r="E20" s="139" t="s">
        <v>582</v>
      </c>
      <c r="F20" s="136" t="s">
        <v>1826</v>
      </c>
      <c r="G20" s="139">
        <v>2016</v>
      </c>
      <c r="H20" s="139" t="s">
        <v>1115</v>
      </c>
      <c r="I20" s="194">
        <v>200</v>
      </c>
    </row>
    <row r="21" spans="1:9" s="4" customFormat="1" ht="38.25">
      <c r="A21" s="138" t="s">
        <v>1827</v>
      </c>
      <c r="B21" s="138" t="s">
        <v>1828</v>
      </c>
      <c r="C21" s="138" t="s">
        <v>1829</v>
      </c>
      <c r="D21" s="479" t="s">
        <v>1830</v>
      </c>
      <c r="E21" s="139" t="s">
        <v>582</v>
      </c>
      <c r="F21" s="139" t="s">
        <v>1831</v>
      </c>
      <c r="G21" s="139">
        <v>2016</v>
      </c>
      <c r="H21" s="139" t="s">
        <v>2672</v>
      </c>
      <c r="I21" s="194">
        <v>200</v>
      </c>
    </row>
    <row r="22" spans="1:9" s="4" customFormat="1" ht="38.25">
      <c r="A22" s="138" t="s">
        <v>1832</v>
      </c>
      <c r="B22" s="138" t="s">
        <v>1833</v>
      </c>
      <c r="C22" s="138" t="s">
        <v>1834</v>
      </c>
      <c r="D22" s="479" t="s">
        <v>1835</v>
      </c>
      <c r="E22" s="139" t="s">
        <v>582</v>
      </c>
      <c r="F22" s="139" t="s">
        <v>1831</v>
      </c>
      <c r="G22" s="139">
        <v>2016</v>
      </c>
      <c r="H22" s="139" t="s">
        <v>119</v>
      </c>
      <c r="I22" s="194">
        <v>50</v>
      </c>
    </row>
    <row r="23" spans="1:9" s="4" customFormat="1" ht="38.25">
      <c r="A23" s="138" t="s">
        <v>1836</v>
      </c>
      <c r="B23" s="138" t="s">
        <v>1837</v>
      </c>
      <c r="C23" s="138" t="s">
        <v>1838</v>
      </c>
      <c r="D23" s="479" t="s">
        <v>1839</v>
      </c>
      <c r="E23" s="139" t="s">
        <v>582</v>
      </c>
      <c r="F23" s="139" t="s">
        <v>1840</v>
      </c>
      <c r="G23" s="139">
        <v>2016</v>
      </c>
      <c r="H23" s="139" t="s">
        <v>985</v>
      </c>
      <c r="I23" s="196">
        <v>20</v>
      </c>
    </row>
    <row r="24" spans="1:9" s="4" customFormat="1" ht="25.5">
      <c r="A24" s="138" t="s">
        <v>1861</v>
      </c>
      <c r="B24" s="138" t="s">
        <v>1862</v>
      </c>
      <c r="C24" s="138" t="s">
        <v>1863</v>
      </c>
      <c r="D24" s="138" t="s">
        <v>1864</v>
      </c>
      <c r="E24" s="139" t="s">
        <v>582</v>
      </c>
      <c r="F24" s="139" t="s">
        <v>1865</v>
      </c>
      <c r="G24" s="139">
        <v>2016</v>
      </c>
      <c r="H24" s="139" t="s">
        <v>497</v>
      </c>
      <c r="I24" s="196">
        <v>50</v>
      </c>
    </row>
    <row r="25" spans="1:9" s="4" customFormat="1" ht="76.5">
      <c r="A25" s="138" t="s">
        <v>1866</v>
      </c>
      <c r="B25" s="138" t="s">
        <v>1867</v>
      </c>
      <c r="C25" s="138" t="s">
        <v>1458</v>
      </c>
      <c r="D25" s="138" t="s">
        <v>1868</v>
      </c>
      <c r="E25" s="139" t="s">
        <v>582</v>
      </c>
      <c r="F25" s="342" t="s">
        <v>1869</v>
      </c>
      <c r="G25" s="139">
        <v>2016</v>
      </c>
      <c r="H25" s="139" t="s">
        <v>2733</v>
      </c>
      <c r="I25" s="196">
        <v>500</v>
      </c>
    </row>
    <row r="26" spans="1:9" s="4" customFormat="1" ht="38.25">
      <c r="A26" s="138" t="s">
        <v>3063</v>
      </c>
      <c r="B26" s="138" t="s">
        <v>3064</v>
      </c>
      <c r="C26" s="138" t="s">
        <v>3065</v>
      </c>
      <c r="D26" s="138"/>
      <c r="E26" s="139" t="s">
        <v>843</v>
      </c>
      <c r="F26" s="139"/>
      <c r="G26" s="139">
        <v>2016</v>
      </c>
      <c r="H26" s="138"/>
      <c r="I26" s="196">
        <v>250</v>
      </c>
    </row>
    <row r="27" spans="1:9" s="4" customFormat="1">
      <c r="A27" s="686" t="s">
        <v>1841</v>
      </c>
      <c r="B27" s="686" t="s">
        <v>1842</v>
      </c>
      <c r="C27" s="165" t="s">
        <v>3066</v>
      </c>
      <c r="D27" s="165" t="s">
        <v>1843</v>
      </c>
      <c r="E27" s="139" t="s">
        <v>843</v>
      </c>
      <c r="F27" s="687" t="s">
        <v>1844</v>
      </c>
      <c r="G27" s="165">
        <v>2016</v>
      </c>
      <c r="H27" s="138" t="s">
        <v>2055</v>
      </c>
      <c r="I27" s="196">
        <v>30</v>
      </c>
    </row>
    <row r="28" spans="1:9" s="4" customFormat="1" ht="178.5">
      <c r="A28" s="138" t="s">
        <v>3067</v>
      </c>
      <c r="B28" s="138" t="s">
        <v>3068</v>
      </c>
      <c r="C28" s="138" t="s">
        <v>3593</v>
      </c>
      <c r="D28" s="138"/>
      <c r="E28" s="139" t="s">
        <v>843</v>
      </c>
      <c r="F28" s="342" t="s">
        <v>1844</v>
      </c>
      <c r="G28" s="139">
        <v>2016</v>
      </c>
      <c r="H28" s="138" t="s">
        <v>1845</v>
      </c>
      <c r="I28" s="196">
        <v>100</v>
      </c>
    </row>
    <row r="29" spans="1:9" s="4" customFormat="1" ht="178.5">
      <c r="A29" s="138" t="s">
        <v>3069</v>
      </c>
      <c r="B29" s="138" t="s">
        <v>3070</v>
      </c>
      <c r="C29" s="138" t="s">
        <v>1458</v>
      </c>
      <c r="D29" s="138" t="s">
        <v>3071</v>
      </c>
      <c r="E29" s="139" t="s">
        <v>843</v>
      </c>
      <c r="F29" s="342" t="s">
        <v>1844</v>
      </c>
      <c r="G29" s="139">
        <v>2016</v>
      </c>
      <c r="H29" s="138" t="s">
        <v>1845</v>
      </c>
      <c r="I29" s="196">
        <v>30</v>
      </c>
    </row>
    <row r="30" spans="1:9" s="4" customFormat="1" ht="38.25">
      <c r="A30" s="138" t="s">
        <v>3072</v>
      </c>
      <c r="B30" s="138" t="s">
        <v>3073</v>
      </c>
      <c r="C30" s="138" t="s">
        <v>3074</v>
      </c>
      <c r="D30" s="138" t="s">
        <v>3075</v>
      </c>
      <c r="E30" s="139" t="s">
        <v>843</v>
      </c>
      <c r="F30" s="139"/>
      <c r="G30" s="139">
        <v>2016</v>
      </c>
      <c r="H30" s="138" t="s">
        <v>3076</v>
      </c>
      <c r="I30" s="196">
        <v>250</v>
      </c>
    </row>
    <row r="31" spans="1:9" s="4" customFormat="1" ht="63.75">
      <c r="A31" s="138" t="s">
        <v>3077</v>
      </c>
      <c r="B31" s="138" t="s">
        <v>3078</v>
      </c>
      <c r="C31" s="138" t="s">
        <v>3079</v>
      </c>
      <c r="D31" s="138" t="s">
        <v>3080</v>
      </c>
      <c r="E31" s="139" t="s">
        <v>843</v>
      </c>
      <c r="F31" s="342" t="s">
        <v>3081</v>
      </c>
      <c r="G31" s="139">
        <v>2016</v>
      </c>
      <c r="H31" s="138" t="s">
        <v>985</v>
      </c>
      <c r="I31" s="196">
        <v>50</v>
      </c>
    </row>
    <row r="32" spans="1:9" s="4" customFormat="1" ht="51">
      <c r="A32" s="138" t="s">
        <v>1827</v>
      </c>
      <c r="B32" s="138" t="s">
        <v>3082</v>
      </c>
      <c r="C32" s="138" t="s">
        <v>3083</v>
      </c>
      <c r="D32" s="138" t="s">
        <v>3084</v>
      </c>
      <c r="E32" s="139" t="s">
        <v>843</v>
      </c>
      <c r="F32" s="342" t="s">
        <v>3085</v>
      </c>
      <c r="G32" s="139">
        <v>2016</v>
      </c>
      <c r="H32" s="138" t="s">
        <v>2672</v>
      </c>
      <c r="I32" s="196">
        <v>200</v>
      </c>
    </row>
    <row r="33" spans="1:9" s="4" customFormat="1" ht="51">
      <c r="A33" s="138" t="s">
        <v>1832</v>
      </c>
      <c r="B33" s="138" t="s">
        <v>3086</v>
      </c>
      <c r="C33" s="138" t="s">
        <v>3087</v>
      </c>
      <c r="D33" s="138" t="s">
        <v>3088</v>
      </c>
      <c r="E33" s="139" t="s">
        <v>843</v>
      </c>
      <c r="F33" s="342" t="s">
        <v>3085</v>
      </c>
      <c r="G33" s="139">
        <v>2016</v>
      </c>
      <c r="H33" s="138" t="s">
        <v>119</v>
      </c>
      <c r="I33" s="196">
        <v>225</v>
      </c>
    </row>
    <row r="34" spans="1:9" s="4" customFormat="1" ht="51">
      <c r="A34" s="138" t="s">
        <v>3089</v>
      </c>
      <c r="B34" s="138" t="s">
        <v>3090</v>
      </c>
      <c r="C34" s="138" t="s">
        <v>3091</v>
      </c>
      <c r="D34" s="138" t="s">
        <v>3084</v>
      </c>
      <c r="E34" s="139" t="s">
        <v>843</v>
      </c>
      <c r="F34" s="342" t="s">
        <v>1826</v>
      </c>
      <c r="G34" s="139">
        <v>2016</v>
      </c>
      <c r="H34" s="138" t="s">
        <v>1115</v>
      </c>
      <c r="I34" s="196">
        <v>200</v>
      </c>
    </row>
    <row r="35" spans="1:9" s="4" customFormat="1">
      <c r="A35" s="221"/>
      <c r="B35" s="222"/>
      <c r="C35" s="222"/>
      <c r="D35" s="221"/>
      <c r="E35" s="221"/>
      <c r="F35" s="221"/>
      <c r="G35" s="223"/>
      <c r="H35" s="221"/>
      <c r="I35" s="224"/>
    </row>
    <row r="36" spans="1:9" s="4" customFormat="1">
      <c r="A36" s="221"/>
      <c r="B36" s="222"/>
      <c r="C36" s="222"/>
      <c r="D36" s="221"/>
      <c r="E36" s="221"/>
      <c r="F36" s="221"/>
      <c r="G36" s="223"/>
      <c r="H36" s="221"/>
      <c r="I36" s="224"/>
    </row>
    <row r="37" spans="1:9" s="4" customFormat="1">
      <c r="A37" s="221"/>
      <c r="B37" s="222"/>
      <c r="C37" s="222"/>
      <c r="D37" s="221"/>
      <c r="E37" s="221"/>
      <c r="F37" s="221"/>
      <c r="G37" s="223"/>
      <c r="H37" s="221"/>
      <c r="I37" s="224"/>
    </row>
    <row r="38" spans="1:9" s="4" customFormat="1">
      <c r="A38" s="221"/>
      <c r="B38" s="222"/>
      <c r="C38" s="222"/>
      <c r="D38" s="221"/>
      <c r="E38" s="221"/>
      <c r="F38" s="221"/>
      <c r="G38" s="223"/>
      <c r="H38" s="221"/>
      <c r="I38" s="224"/>
    </row>
    <row r="39" spans="1:9" s="4" customFormat="1">
      <c r="A39" s="221"/>
      <c r="B39" s="222"/>
      <c r="C39" s="222"/>
      <c r="D39" s="221"/>
      <c r="E39" s="221"/>
      <c r="F39" s="221"/>
      <c r="G39" s="223"/>
      <c r="H39" s="221"/>
      <c r="I39" s="224"/>
    </row>
    <row r="40" spans="1:9" s="4" customFormat="1">
      <c r="A40" s="221"/>
      <c r="B40" s="222"/>
      <c r="C40" s="222"/>
      <c r="D40" s="221"/>
      <c r="E40" s="221"/>
      <c r="F40" s="221"/>
      <c r="G40" s="223"/>
      <c r="H40" s="221"/>
      <c r="I40" s="224"/>
    </row>
    <row r="41" spans="1:9" s="4" customFormat="1">
      <c r="A41" s="221"/>
      <c r="B41" s="222"/>
      <c r="C41" s="222"/>
      <c r="D41" s="221"/>
      <c r="E41" s="221"/>
      <c r="F41" s="221"/>
      <c r="G41" s="223"/>
      <c r="H41" s="221"/>
      <c r="I41" s="224"/>
    </row>
    <row r="42" spans="1:9" s="4" customFormat="1">
      <c r="A42" s="221"/>
      <c r="B42" s="222"/>
      <c r="C42" s="222"/>
      <c r="D42" s="221"/>
      <c r="E42" s="221"/>
      <c r="F42" s="221"/>
      <c r="G42" s="223"/>
      <c r="H42" s="221"/>
      <c r="I42" s="224"/>
    </row>
    <row r="43" spans="1:9" s="4" customFormat="1">
      <c r="A43" s="221"/>
      <c r="B43" s="222"/>
      <c r="C43" s="222"/>
      <c r="D43" s="221"/>
      <c r="E43" s="221"/>
      <c r="F43" s="221"/>
      <c r="G43" s="223"/>
      <c r="H43" s="221"/>
      <c r="I43" s="224"/>
    </row>
    <row r="44" spans="1:9" s="4" customFormat="1">
      <c r="A44" s="221"/>
      <c r="B44" s="222"/>
      <c r="C44" s="222"/>
      <c r="D44" s="221"/>
      <c r="E44" s="221"/>
      <c r="F44" s="221"/>
      <c r="G44" s="223"/>
      <c r="H44" s="221"/>
      <c r="I44" s="224"/>
    </row>
    <row r="45" spans="1:9" s="4" customFormat="1">
      <c r="A45" s="221"/>
      <c r="B45" s="222"/>
      <c r="C45" s="222"/>
      <c r="D45" s="221"/>
      <c r="E45" s="221"/>
      <c r="F45" s="221"/>
      <c r="G45" s="223"/>
      <c r="H45" s="221"/>
      <c r="I45" s="224"/>
    </row>
    <row r="46" spans="1:9" s="4" customFormat="1">
      <c r="A46" s="221"/>
      <c r="B46" s="222"/>
      <c r="C46" s="222"/>
      <c r="D46" s="221"/>
      <c r="E46" s="221"/>
      <c r="F46" s="221"/>
      <c r="G46" s="223"/>
      <c r="H46" s="221"/>
      <c r="I46" s="224"/>
    </row>
    <row r="47" spans="1:9" s="4" customFormat="1">
      <c r="A47" s="221"/>
      <c r="B47" s="222"/>
      <c r="C47" s="222"/>
      <c r="D47" s="221"/>
      <c r="E47" s="221"/>
      <c r="F47" s="221"/>
      <c r="G47" s="223"/>
      <c r="H47" s="221"/>
      <c r="I47" s="224"/>
    </row>
    <row r="48" spans="1:9" s="4" customFormat="1">
      <c r="A48" s="221"/>
      <c r="B48" s="222"/>
      <c r="C48" s="222"/>
      <c r="D48" s="221"/>
      <c r="E48" s="221"/>
      <c r="F48" s="221"/>
      <c r="G48" s="223"/>
      <c r="H48" s="221"/>
      <c r="I48" s="224"/>
    </row>
    <row r="49" spans="1:9" s="4" customFormat="1">
      <c r="A49" s="221"/>
      <c r="B49" s="222"/>
      <c r="C49" s="222"/>
      <c r="D49" s="221"/>
      <c r="E49" s="221"/>
      <c r="F49" s="221"/>
      <c r="G49" s="223"/>
      <c r="H49" s="221"/>
      <c r="I49" s="224"/>
    </row>
    <row r="50" spans="1:9" s="4" customFormat="1">
      <c r="A50" s="221"/>
      <c r="B50" s="222"/>
      <c r="C50" s="222"/>
      <c r="D50" s="221"/>
      <c r="E50" s="221"/>
      <c r="F50" s="221"/>
      <c r="G50" s="223"/>
      <c r="H50" s="221"/>
      <c r="I50" s="224"/>
    </row>
    <row r="51" spans="1:9" s="4" customFormat="1">
      <c r="A51" s="221"/>
      <c r="B51" s="222"/>
      <c r="C51" s="222"/>
      <c r="D51" s="221"/>
      <c r="E51" s="221"/>
      <c r="F51" s="221"/>
      <c r="G51" s="223"/>
      <c r="H51" s="221"/>
      <c r="I51" s="224"/>
    </row>
    <row r="52" spans="1:9" s="4" customFormat="1">
      <c r="A52" s="221"/>
      <c r="B52" s="222"/>
      <c r="C52" s="222"/>
      <c r="D52" s="221"/>
      <c r="E52" s="221"/>
      <c r="F52" s="221"/>
      <c r="G52" s="223"/>
      <c r="H52" s="221"/>
      <c r="I52" s="224"/>
    </row>
    <row r="53" spans="1:9" s="4" customFormat="1">
      <c r="A53" s="221"/>
      <c r="B53" s="222"/>
      <c r="C53" s="222"/>
      <c r="D53" s="221"/>
      <c r="E53" s="221"/>
      <c r="F53" s="221"/>
      <c r="G53" s="223"/>
      <c r="H53" s="221"/>
      <c r="I53" s="224"/>
    </row>
    <row r="54" spans="1:9" s="4" customFormat="1">
      <c r="A54" s="221"/>
      <c r="B54" s="222"/>
      <c r="C54" s="222"/>
      <c r="D54" s="221"/>
      <c r="E54" s="221"/>
      <c r="F54" s="221"/>
      <c r="G54" s="223"/>
      <c r="H54" s="221"/>
      <c r="I54" s="224"/>
    </row>
    <row r="55" spans="1:9" s="4" customFormat="1">
      <c r="A55" s="221"/>
      <c r="B55" s="222"/>
      <c r="C55" s="222"/>
      <c r="D55" s="221"/>
      <c r="E55" s="221"/>
      <c r="F55" s="221"/>
      <c r="G55" s="223"/>
      <c r="H55" s="221"/>
      <c r="I55" s="224"/>
    </row>
    <row r="56" spans="1:9" s="4" customFormat="1">
      <c r="A56" s="221"/>
      <c r="B56" s="222"/>
      <c r="C56" s="222"/>
      <c r="D56" s="221"/>
      <c r="E56" s="221"/>
      <c r="F56" s="221"/>
      <c r="G56" s="223"/>
      <c r="H56" s="221"/>
      <c r="I56" s="224"/>
    </row>
    <row r="57" spans="1:9" s="4" customFormat="1">
      <c r="A57" s="221"/>
      <c r="B57" s="222"/>
      <c r="C57" s="222"/>
      <c r="D57" s="221"/>
      <c r="E57" s="221"/>
      <c r="F57" s="221"/>
      <c r="G57" s="223"/>
      <c r="H57" s="221"/>
      <c r="I57" s="224"/>
    </row>
    <row r="58" spans="1:9">
      <c r="A58" s="100" t="s">
        <v>126</v>
      </c>
      <c r="B58" s="100"/>
      <c r="I58" s="97">
        <f>SUM(I8:I57)</f>
        <v>3450</v>
      </c>
    </row>
    <row r="59" spans="1:9">
      <c r="H59"/>
    </row>
    <row r="62" spans="1:9">
      <c r="A62" s="17"/>
      <c r="B62" s="17"/>
    </row>
  </sheetData>
  <sheetProtection password="CF7A" sheet="1"/>
  <mergeCells count="3">
    <mergeCell ref="A2:I2"/>
    <mergeCell ref="A4:I4"/>
    <mergeCell ref="A5:I5"/>
  </mergeCells>
  <phoneticPr fontId="21" type="noConversion"/>
  <hyperlinks>
    <hyperlink ref="F8" r:id="rId1"/>
    <hyperlink ref="F9" r:id="rId2"/>
    <hyperlink ref="F14" r:id="rId3"/>
    <hyperlink ref="F15" r:id="rId4"/>
    <hyperlink ref="F17" r:id="rId5"/>
    <hyperlink ref="F20" r:id="rId6"/>
    <hyperlink ref="F25" r:id="rId7"/>
    <hyperlink ref="F28" r:id="rId8"/>
    <hyperlink ref="F29" r:id="rId9"/>
    <hyperlink ref="F31" r:id="rId10"/>
    <hyperlink ref="F32" r:id="rId11"/>
    <hyperlink ref="F33" r:id="rId12"/>
    <hyperlink ref="F34" r:id="rId13"/>
  </hyperlinks>
  <pageMargins left="0.511811023622047" right="0.31496062992126" top="0" bottom="0" header="0" footer="0"/>
  <pageSetup paperSize="9" orientation="landscape" horizontalDpi="200" verticalDpi="200" r:id="rId14"/>
</worksheet>
</file>

<file path=xl/worksheets/sheet24.xml><?xml version="1.0" encoding="utf-8"?>
<worksheet xmlns="http://schemas.openxmlformats.org/spreadsheetml/2006/main" xmlns:r="http://schemas.openxmlformats.org/officeDocument/2006/relationships">
  <dimension ref="A2:N61"/>
  <sheetViews>
    <sheetView zoomScaleNormal="130" workbookViewId="0">
      <selection activeCell="A9" sqref="A9:L58"/>
    </sheetView>
  </sheetViews>
  <sheetFormatPr defaultColWidth="8.85546875" defaultRowHeight="15"/>
  <cols>
    <col min="1" max="1" width="25.5703125" style="2" customWidth="1"/>
    <col min="2" max="2" width="8.140625" style="2" customWidth="1"/>
    <col min="3" max="3" width="14" style="7" customWidth="1"/>
    <col min="4" max="4" width="18.28515625" style="1" customWidth="1"/>
    <col min="5" max="5" width="11.28515625" style="1" customWidth="1"/>
    <col min="6" max="6" width="8.42578125" style="1" bestFit="1" customWidth="1"/>
    <col min="7" max="8" width="8.42578125" style="1" customWidth="1"/>
    <col min="9" max="9" width="7.28515625" style="1" customWidth="1"/>
    <col min="10" max="12" width="9.140625" style="1" customWidth="1"/>
  </cols>
  <sheetData>
    <row r="2" spans="1:12" s="4" customFormat="1" ht="15" customHeight="1">
      <c r="A2" s="717" t="s">
        <v>975</v>
      </c>
      <c r="B2" s="713"/>
      <c r="C2" s="713"/>
      <c r="D2" s="713"/>
      <c r="E2" s="713"/>
      <c r="F2" s="713"/>
      <c r="G2" s="713"/>
      <c r="H2" s="713"/>
      <c r="I2" s="713"/>
      <c r="J2" s="713"/>
      <c r="K2" s="713"/>
      <c r="L2" s="713"/>
    </row>
    <row r="3" spans="1:12" s="4" customFormat="1">
      <c r="A3" s="11"/>
      <c r="B3" s="11"/>
      <c r="C3" s="11"/>
      <c r="D3" s="11"/>
      <c r="E3" s="11"/>
      <c r="F3" s="11"/>
      <c r="G3" s="11"/>
      <c r="H3" s="3"/>
      <c r="I3" s="3"/>
      <c r="J3" s="3"/>
      <c r="K3" s="3"/>
      <c r="L3" s="3"/>
    </row>
    <row r="4" spans="1:12" s="4" customFormat="1">
      <c r="A4" s="712" t="s">
        <v>232</v>
      </c>
      <c r="B4" s="712"/>
      <c r="C4" s="712"/>
      <c r="D4" s="712"/>
      <c r="E4" s="712"/>
      <c r="F4" s="712"/>
      <c r="G4" s="712"/>
      <c r="H4" s="712"/>
      <c r="I4" s="712"/>
      <c r="J4" s="712"/>
      <c r="K4" s="712"/>
      <c r="L4" s="712"/>
    </row>
    <row r="5" spans="1:12" s="4" customFormat="1" ht="15" customHeight="1">
      <c r="A5" s="712" t="s">
        <v>192</v>
      </c>
      <c r="B5" s="712"/>
      <c r="C5" s="712"/>
      <c r="D5" s="712"/>
      <c r="E5" s="712"/>
      <c r="F5" s="712"/>
      <c r="G5" s="712"/>
      <c r="H5" s="712"/>
      <c r="I5" s="712"/>
      <c r="J5" s="712"/>
      <c r="K5" s="712"/>
      <c r="L5" s="65"/>
    </row>
    <row r="6" spans="1:12" s="4" customFormat="1" ht="27" customHeight="1">
      <c r="A6" s="719" t="s">
        <v>304</v>
      </c>
      <c r="B6" s="719"/>
      <c r="C6" s="719"/>
      <c r="D6" s="719"/>
      <c r="E6" s="719"/>
      <c r="F6" s="719"/>
      <c r="G6" s="719"/>
      <c r="H6" s="719"/>
      <c r="I6" s="719"/>
      <c r="J6" s="719"/>
      <c r="K6" s="719"/>
      <c r="L6" s="719"/>
    </row>
    <row r="7" spans="1:12" s="4" customFormat="1">
      <c r="A7" s="5"/>
      <c r="B7" s="5"/>
      <c r="C7" s="6"/>
      <c r="D7" s="5"/>
      <c r="E7" s="5"/>
      <c r="F7" s="5"/>
      <c r="G7" s="5"/>
      <c r="H7" s="5"/>
      <c r="I7" s="5"/>
      <c r="J7" s="3"/>
      <c r="K7" s="3"/>
      <c r="L7" s="3"/>
    </row>
    <row r="8" spans="1:12" s="4" customFormat="1" ht="93" customHeight="1">
      <c r="A8" s="78" t="s">
        <v>121</v>
      </c>
      <c r="B8" s="77" t="s">
        <v>960</v>
      </c>
      <c r="C8" s="78" t="s">
        <v>179</v>
      </c>
      <c r="D8" s="83" t="s">
        <v>132</v>
      </c>
      <c r="E8" s="83" t="s">
        <v>136</v>
      </c>
      <c r="F8" s="83" t="s">
        <v>229</v>
      </c>
      <c r="G8" s="83" t="s">
        <v>230</v>
      </c>
      <c r="H8" s="83" t="s">
        <v>184</v>
      </c>
      <c r="I8" s="83" t="s">
        <v>185</v>
      </c>
      <c r="J8" s="78" t="s">
        <v>181</v>
      </c>
      <c r="K8" s="78" t="s">
        <v>131</v>
      </c>
      <c r="L8" s="78" t="s">
        <v>161</v>
      </c>
    </row>
    <row r="9" spans="1:12">
      <c r="A9" s="225"/>
      <c r="B9" s="136"/>
      <c r="C9" s="225"/>
      <c r="D9" s="225"/>
      <c r="E9" s="127"/>
      <c r="F9" s="136"/>
      <c r="G9" s="136"/>
      <c r="H9" s="226"/>
      <c r="I9" s="226"/>
      <c r="J9" s="132"/>
      <c r="K9" s="142"/>
      <c r="L9" s="196"/>
    </row>
    <row r="10" spans="1:12">
      <c r="A10" s="225"/>
      <c r="B10" s="136"/>
      <c r="C10" s="225"/>
      <c r="D10" s="225"/>
      <c r="E10" s="127"/>
      <c r="F10" s="136"/>
      <c r="G10" s="136"/>
      <c r="H10" s="226"/>
      <c r="I10" s="226"/>
      <c r="J10" s="132"/>
      <c r="K10" s="142"/>
      <c r="L10" s="196"/>
    </row>
    <row r="11" spans="1:12">
      <c r="A11" s="225"/>
      <c r="B11" s="136"/>
      <c r="C11" s="225"/>
      <c r="D11" s="225"/>
      <c r="E11" s="127"/>
      <c r="F11" s="136"/>
      <c r="G11" s="136"/>
      <c r="H11" s="226"/>
      <c r="I11" s="226"/>
      <c r="J11" s="132"/>
      <c r="K11" s="142"/>
      <c r="L11" s="196"/>
    </row>
    <row r="12" spans="1:12">
      <c r="A12" s="225"/>
      <c r="B12" s="136"/>
      <c r="C12" s="225"/>
      <c r="D12" s="225"/>
      <c r="E12" s="127"/>
      <c r="F12" s="136"/>
      <c r="G12" s="136"/>
      <c r="H12" s="226"/>
      <c r="I12" s="226"/>
      <c r="J12" s="132"/>
      <c r="K12" s="142"/>
      <c r="L12" s="196"/>
    </row>
    <row r="13" spans="1:12">
      <c r="A13" s="225"/>
      <c r="B13" s="136"/>
      <c r="C13" s="225"/>
      <c r="D13" s="225"/>
      <c r="E13" s="127"/>
      <c r="F13" s="136"/>
      <c r="G13" s="136"/>
      <c r="H13" s="226"/>
      <c r="I13" s="226"/>
      <c r="J13" s="132"/>
      <c r="K13" s="142"/>
      <c r="L13" s="196"/>
    </row>
    <row r="14" spans="1:12">
      <c r="A14" s="225"/>
      <c r="B14" s="136"/>
      <c r="C14" s="225"/>
      <c r="D14" s="225"/>
      <c r="E14" s="127"/>
      <c r="F14" s="136"/>
      <c r="G14" s="136"/>
      <c r="H14" s="226"/>
      <c r="I14" s="226"/>
      <c r="J14" s="132"/>
      <c r="K14" s="142"/>
      <c r="L14" s="196"/>
    </row>
    <row r="15" spans="1:12">
      <c r="A15" s="225"/>
      <c r="B15" s="136"/>
      <c r="C15" s="225"/>
      <c r="D15" s="225"/>
      <c r="E15" s="127"/>
      <c r="F15" s="136"/>
      <c r="G15" s="136"/>
      <c r="H15" s="226"/>
      <c r="I15" s="226"/>
      <c r="J15" s="132"/>
      <c r="K15" s="142"/>
      <c r="L15" s="196"/>
    </row>
    <row r="16" spans="1:12">
      <c r="A16" s="225"/>
      <c r="B16" s="136"/>
      <c r="C16" s="225"/>
      <c r="D16" s="225"/>
      <c r="E16" s="127"/>
      <c r="F16" s="136"/>
      <c r="G16" s="136"/>
      <c r="H16" s="226"/>
      <c r="I16" s="226"/>
      <c r="J16" s="132"/>
      <c r="K16" s="142"/>
      <c r="L16" s="196"/>
    </row>
    <row r="17" spans="1:12">
      <c r="A17" s="225"/>
      <c r="B17" s="136"/>
      <c r="C17" s="225"/>
      <c r="D17" s="225"/>
      <c r="E17" s="127"/>
      <c r="F17" s="136"/>
      <c r="G17" s="136"/>
      <c r="H17" s="226"/>
      <c r="I17" s="226"/>
      <c r="J17" s="132"/>
      <c r="K17" s="142"/>
      <c r="L17" s="196"/>
    </row>
    <row r="18" spans="1:12">
      <c r="A18" s="225"/>
      <c r="B18" s="136"/>
      <c r="C18" s="225"/>
      <c r="D18" s="225"/>
      <c r="E18" s="127"/>
      <c r="F18" s="136"/>
      <c r="G18" s="136"/>
      <c r="H18" s="226"/>
      <c r="I18" s="226"/>
      <c r="J18" s="132"/>
      <c r="K18" s="142"/>
      <c r="L18" s="196"/>
    </row>
    <row r="19" spans="1:12">
      <c r="A19" s="225"/>
      <c r="B19" s="136"/>
      <c r="C19" s="225"/>
      <c r="D19" s="225"/>
      <c r="E19" s="127"/>
      <c r="F19" s="136"/>
      <c r="G19" s="136"/>
      <c r="H19" s="226"/>
      <c r="I19" s="226"/>
      <c r="J19" s="132"/>
      <c r="K19" s="142"/>
      <c r="L19" s="196"/>
    </row>
    <row r="20" spans="1:12">
      <c r="A20" s="225"/>
      <c r="B20" s="136"/>
      <c r="C20" s="225"/>
      <c r="D20" s="225"/>
      <c r="E20" s="127"/>
      <c r="F20" s="136"/>
      <c r="G20" s="136"/>
      <c r="H20" s="226"/>
      <c r="I20" s="226"/>
      <c r="J20" s="132"/>
      <c r="K20" s="142"/>
      <c r="L20" s="196"/>
    </row>
    <row r="21" spans="1:12">
      <c r="A21" s="225"/>
      <c r="B21" s="136"/>
      <c r="C21" s="225"/>
      <c r="D21" s="225"/>
      <c r="E21" s="127"/>
      <c r="F21" s="136"/>
      <c r="G21" s="136"/>
      <c r="H21" s="226"/>
      <c r="I21" s="226"/>
      <c r="J21" s="132"/>
      <c r="K21" s="142"/>
      <c r="L21" s="196"/>
    </row>
    <row r="22" spans="1:12">
      <c r="A22" s="225"/>
      <c r="B22" s="136"/>
      <c r="C22" s="225"/>
      <c r="D22" s="225"/>
      <c r="E22" s="127"/>
      <c r="F22" s="136"/>
      <c r="G22" s="136"/>
      <c r="H22" s="226"/>
      <c r="I22" s="226"/>
      <c r="J22" s="132"/>
      <c r="K22" s="142"/>
      <c r="L22" s="196"/>
    </row>
    <row r="23" spans="1:12">
      <c r="A23" s="225"/>
      <c r="B23" s="136"/>
      <c r="C23" s="225"/>
      <c r="D23" s="225"/>
      <c r="E23" s="127"/>
      <c r="F23" s="136"/>
      <c r="G23" s="136"/>
      <c r="H23" s="226"/>
      <c r="I23" s="226"/>
      <c r="J23" s="132"/>
      <c r="K23" s="142"/>
      <c r="L23" s="196"/>
    </row>
    <row r="24" spans="1:12">
      <c r="A24" s="225"/>
      <c r="B24" s="136"/>
      <c r="C24" s="225"/>
      <c r="D24" s="225"/>
      <c r="E24" s="127"/>
      <c r="F24" s="136"/>
      <c r="G24" s="136"/>
      <c r="H24" s="226"/>
      <c r="I24" s="226"/>
      <c r="J24" s="132"/>
      <c r="K24" s="142"/>
      <c r="L24" s="196"/>
    </row>
    <row r="25" spans="1:12">
      <c r="A25" s="225"/>
      <c r="B25" s="136"/>
      <c r="C25" s="225"/>
      <c r="D25" s="225"/>
      <c r="E25" s="127"/>
      <c r="F25" s="136"/>
      <c r="G25" s="136"/>
      <c r="H25" s="226"/>
      <c r="I25" s="226"/>
      <c r="J25" s="132"/>
      <c r="K25" s="142"/>
      <c r="L25" s="196"/>
    </row>
    <row r="26" spans="1:12">
      <c r="A26" s="225"/>
      <c r="B26" s="136"/>
      <c r="C26" s="225"/>
      <c r="D26" s="225"/>
      <c r="E26" s="127"/>
      <c r="F26" s="136"/>
      <c r="G26" s="136"/>
      <c r="H26" s="226"/>
      <c r="I26" s="226"/>
      <c r="J26" s="132"/>
      <c r="K26" s="142"/>
      <c r="L26" s="196"/>
    </row>
    <row r="27" spans="1:12">
      <c r="A27" s="225"/>
      <c r="B27" s="136"/>
      <c r="C27" s="225"/>
      <c r="D27" s="225"/>
      <c r="E27" s="127"/>
      <c r="F27" s="136"/>
      <c r="G27" s="136"/>
      <c r="H27" s="226"/>
      <c r="I27" s="226"/>
      <c r="J27" s="132"/>
      <c r="K27" s="142"/>
      <c r="L27" s="196"/>
    </row>
    <row r="28" spans="1:12">
      <c r="A28" s="225"/>
      <c r="B28" s="136"/>
      <c r="C28" s="225"/>
      <c r="D28" s="225"/>
      <c r="E28" s="127"/>
      <c r="F28" s="136"/>
      <c r="G28" s="136"/>
      <c r="H28" s="226"/>
      <c r="I28" s="226"/>
      <c r="J28" s="132"/>
      <c r="K28" s="142"/>
      <c r="L28" s="196"/>
    </row>
    <row r="29" spans="1:12">
      <c r="A29" s="225"/>
      <c r="B29" s="136"/>
      <c r="C29" s="225"/>
      <c r="D29" s="225"/>
      <c r="E29" s="127"/>
      <c r="F29" s="136"/>
      <c r="G29" s="136"/>
      <c r="H29" s="226"/>
      <c r="I29" s="226"/>
      <c r="J29" s="132"/>
      <c r="K29" s="142"/>
      <c r="L29" s="196"/>
    </row>
    <row r="30" spans="1:12">
      <c r="A30" s="225"/>
      <c r="B30" s="136"/>
      <c r="C30" s="225"/>
      <c r="D30" s="225"/>
      <c r="E30" s="127"/>
      <c r="F30" s="136"/>
      <c r="G30" s="136"/>
      <c r="H30" s="226"/>
      <c r="I30" s="226"/>
      <c r="J30" s="132"/>
      <c r="K30" s="142"/>
      <c r="L30" s="196"/>
    </row>
    <row r="31" spans="1:12">
      <c r="A31" s="225"/>
      <c r="B31" s="136"/>
      <c r="C31" s="225"/>
      <c r="D31" s="225"/>
      <c r="E31" s="127"/>
      <c r="F31" s="136"/>
      <c r="G31" s="136"/>
      <c r="H31" s="226"/>
      <c r="I31" s="226"/>
      <c r="J31" s="132"/>
      <c r="K31" s="142"/>
      <c r="L31" s="196"/>
    </row>
    <row r="32" spans="1:12">
      <c r="A32" s="225"/>
      <c r="B32" s="136"/>
      <c r="C32" s="225"/>
      <c r="D32" s="225"/>
      <c r="E32" s="127"/>
      <c r="F32" s="136"/>
      <c r="G32" s="136"/>
      <c r="H32" s="226"/>
      <c r="I32" s="226"/>
      <c r="J32" s="132"/>
      <c r="K32" s="142"/>
      <c r="L32" s="196"/>
    </row>
    <row r="33" spans="1:12">
      <c r="A33" s="225"/>
      <c r="B33" s="136"/>
      <c r="C33" s="225"/>
      <c r="D33" s="225"/>
      <c r="E33" s="127"/>
      <c r="F33" s="136"/>
      <c r="G33" s="136"/>
      <c r="H33" s="226"/>
      <c r="I33" s="226"/>
      <c r="J33" s="132"/>
      <c r="K33" s="142"/>
      <c r="L33" s="196"/>
    </row>
    <row r="34" spans="1:12">
      <c r="A34" s="225"/>
      <c r="B34" s="136"/>
      <c r="C34" s="225"/>
      <c r="D34" s="225"/>
      <c r="E34" s="127"/>
      <c r="F34" s="136"/>
      <c r="G34" s="136"/>
      <c r="H34" s="226"/>
      <c r="I34" s="226"/>
      <c r="J34" s="132"/>
      <c r="K34" s="142"/>
      <c r="L34" s="196"/>
    </row>
    <row r="35" spans="1:12">
      <c r="A35" s="225"/>
      <c r="B35" s="136"/>
      <c r="C35" s="225"/>
      <c r="D35" s="225"/>
      <c r="E35" s="127"/>
      <c r="F35" s="136"/>
      <c r="G35" s="136"/>
      <c r="H35" s="226"/>
      <c r="I35" s="226"/>
      <c r="J35" s="132"/>
      <c r="K35" s="142"/>
      <c r="L35" s="196"/>
    </row>
    <row r="36" spans="1:12">
      <c r="A36" s="225"/>
      <c r="B36" s="136"/>
      <c r="C36" s="225"/>
      <c r="D36" s="225"/>
      <c r="E36" s="127"/>
      <c r="F36" s="136"/>
      <c r="G36" s="136"/>
      <c r="H36" s="226"/>
      <c r="I36" s="226"/>
      <c r="J36" s="132"/>
      <c r="K36" s="142"/>
      <c r="L36" s="196"/>
    </row>
    <row r="37" spans="1:12">
      <c r="A37" s="225"/>
      <c r="B37" s="136"/>
      <c r="C37" s="225"/>
      <c r="D37" s="225"/>
      <c r="E37" s="127"/>
      <c r="F37" s="136"/>
      <c r="G37" s="136"/>
      <c r="H37" s="226"/>
      <c r="I37" s="226"/>
      <c r="J37" s="132"/>
      <c r="K37" s="142"/>
      <c r="L37" s="196"/>
    </row>
    <row r="38" spans="1:12">
      <c r="A38" s="225"/>
      <c r="B38" s="136"/>
      <c r="C38" s="225"/>
      <c r="D38" s="225"/>
      <c r="E38" s="127"/>
      <c r="F38" s="136"/>
      <c r="G38" s="136"/>
      <c r="H38" s="226"/>
      <c r="I38" s="226"/>
      <c r="J38" s="132"/>
      <c r="K38" s="142"/>
      <c r="L38" s="196"/>
    </row>
    <row r="39" spans="1:12">
      <c r="A39" s="225"/>
      <c r="B39" s="136"/>
      <c r="C39" s="225"/>
      <c r="D39" s="225"/>
      <c r="E39" s="127"/>
      <c r="F39" s="136"/>
      <c r="G39" s="136"/>
      <c r="H39" s="226"/>
      <c r="I39" s="226"/>
      <c r="J39" s="132"/>
      <c r="K39" s="142"/>
      <c r="L39" s="196"/>
    </row>
    <row r="40" spans="1:12">
      <c r="A40" s="225"/>
      <c r="B40" s="136"/>
      <c r="C40" s="225"/>
      <c r="D40" s="225"/>
      <c r="E40" s="127"/>
      <c r="F40" s="136"/>
      <c r="G40" s="136"/>
      <c r="H40" s="226"/>
      <c r="I40" s="226"/>
      <c r="J40" s="132"/>
      <c r="K40" s="142"/>
      <c r="L40" s="196"/>
    </row>
    <row r="41" spans="1:12">
      <c r="A41" s="225"/>
      <c r="B41" s="136"/>
      <c r="C41" s="225"/>
      <c r="D41" s="225"/>
      <c r="E41" s="127"/>
      <c r="F41" s="136"/>
      <c r="G41" s="136"/>
      <c r="H41" s="226"/>
      <c r="I41" s="226"/>
      <c r="J41" s="132"/>
      <c r="K41" s="142"/>
      <c r="L41" s="196"/>
    </row>
    <row r="42" spans="1:12">
      <c r="A42" s="225"/>
      <c r="B42" s="136"/>
      <c r="C42" s="225"/>
      <c r="D42" s="225"/>
      <c r="E42" s="127"/>
      <c r="F42" s="136"/>
      <c r="G42" s="136"/>
      <c r="H42" s="226"/>
      <c r="I42" s="226"/>
      <c r="J42" s="132"/>
      <c r="K42" s="142"/>
      <c r="L42" s="196"/>
    </row>
    <row r="43" spans="1:12">
      <c r="A43" s="225"/>
      <c r="B43" s="136"/>
      <c r="C43" s="225"/>
      <c r="D43" s="225"/>
      <c r="E43" s="127"/>
      <c r="F43" s="136"/>
      <c r="G43" s="136"/>
      <c r="H43" s="226"/>
      <c r="I43" s="226"/>
      <c r="J43" s="132"/>
      <c r="K43" s="142"/>
      <c r="L43" s="196"/>
    </row>
    <row r="44" spans="1:12">
      <c r="A44" s="225"/>
      <c r="B44" s="136"/>
      <c r="C44" s="225"/>
      <c r="D44" s="225"/>
      <c r="E44" s="127"/>
      <c r="F44" s="136"/>
      <c r="G44" s="136"/>
      <c r="H44" s="226"/>
      <c r="I44" s="226"/>
      <c r="J44" s="132"/>
      <c r="K44" s="142"/>
      <c r="L44" s="196"/>
    </row>
    <row r="45" spans="1:12">
      <c r="A45" s="225"/>
      <c r="B45" s="136"/>
      <c r="C45" s="225"/>
      <c r="D45" s="225"/>
      <c r="E45" s="127"/>
      <c r="F45" s="136"/>
      <c r="G45" s="136"/>
      <c r="H45" s="226"/>
      <c r="I45" s="226"/>
      <c r="J45" s="132"/>
      <c r="K45" s="142"/>
      <c r="L45" s="196"/>
    </row>
    <row r="46" spans="1:12">
      <c r="A46" s="225"/>
      <c r="B46" s="136"/>
      <c r="C46" s="225"/>
      <c r="D46" s="225"/>
      <c r="E46" s="127"/>
      <c r="F46" s="136"/>
      <c r="G46" s="136"/>
      <c r="H46" s="226"/>
      <c r="I46" s="226"/>
      <c r="J46" s="132"/>
      <c r="K46" s="142"/>
      <c r="L46" s="196"/>
    </row>
    <row r="47" spans="1:12">
      <c r="A47" s="225"/>
      <c r="B47" s="136"/>
      <c r="C47" s="225"/>
      <c r="D47" s="225"/>
      <c r="E47" s="127"/>
      <c r="F47" s="136"/>
      <c r="G47" s="136"/>
      <c r="H47" s="226"/>
      <c r="I47" s="226"/>
      <c r="J47" s="132"/>
      <c r="K47" s="142"/>
      <c r="L47" s="196"/>
    </row>
    <row r="48" spans="1:12">
      <c r="A48" s="225"/>
      <c r="B48" s="136"/>
      <c r="C48" s="225"/>
      <c r="D48" s="225"/>
      <c r="E48" s="127"/>
      <c r="F48" s="136"/>
      <c r="G48" s="136"/>
      <c r="H48" s="226"/>
      <c r="I48" s="226"/>
      <c r="J48" s="132"/>
      <c r="K48" s="142"/>
      <c r="L48" s="196"/>
    </row>
    <row r="49" spans="1:14">
      <c r="A49" s="225"/>
      <c r="B49" s="136"/>
      <c r="C49" s="225"/>
      <c r="D49" s="225"/>
      <c r="E49" s="127"/>
      <c r="F49" s="136"/>
      <c r="G49" s="136"/>
      <c r="H49" s="226"/>
      <c r="I49" s="226"/>
      <c r="J49" s="132"/>
      <c r="K49" s="142"/>
      <c r="L49" s="196"/>
    </row>
    <row r="50" spans="1:14">
      <c r="A50" s="225"/>
      <c r="B50" s="136"/>
      <c r="C50" s="225"/>
      <c r="D50" s="225"/>
      <c r="E50" s="127"/>
      <c r="F50" s="136"/>
      <c r="G50" s="136"/>
      <c r="H50" s="226"/>
      <c r="I50" s="226"/>
      <c r="J50" s="132"/>
      <c r="K50" s="142"/>
      <c r="L50" s="196"/>
    </row>
    <row r="51" spans="1:14">
      <c r="A51" s="225"/>
      <c r="B51" s="136"/>
      <c r="C51" s="225"/>
      <c r="D51" s="225"/>
      <c r="E51" s="127"/>
      <c r="F51" s="136"/>
      <c r="G51" s="136"/>
      <c r="H51" s="226"/>
      <c r="I51" s="226"/>
      <c r="J51" s="132"/>
      <c r="K51" s="142"/>
      <c r="L51" s="196"/>
    </row>
    <row r="52" spans="1:14">
      <c r="A52" s="227"/>
      <c r="B52" s="140"/>
      <c r="C52" s="140"/>
      <c r="D52" s="140"/>
      <c r="E52" s="139"/>
      <c r="F52" s="140"/>
      <c r="G52" s="140"/>
      <c r="H52" s="141"/>
      <c r="I52" s="141"/>
      <c r="J52" s="139"/>
      <c r="K52" s="142"/>
      <c r="L52" s="196"/>
    </row>
    <row r="53" spans="1:14">
      <c r="A53" s="227"/>
      <c r="B53" s="140"/>
      <c r="C53" s="140"/>
      <c r="D53" s="140"/>
      <c r="E53" s="139"/>
      <c r="F53" s="140"/>
      <c r="G53" s="140"/>
      <c r="H53" s="141"/>
      <c r="I53" s="141"/>
      <c r="J53" s="139"/>
      <c r="K53" s="142"/>
      <c r="L53" s="196"/>
    </row>
    <row r="54" spans="1:14">
      <c r="A54" s="227"/>
      <c r="B54" s="140"/>
      <c r="C54" s="140"/>
      <c r="D54" s="140"/>
      <c r="E54" s="139"/>
      <c r="F54" s="140"/>
      <c r="G54" s="140"/>
      <c r="H54" s="141"/>
      <c r="I54" s="141"/>
      <c r="J54" s="139"/>
      <c r="K54" s="142"/>
      <c r="L54" s="196"/>
    </row>
    <row r="55" spans="1:14">
      <c r="A55" s="227"/>
      <c r="B55" s="140"/>
      <c r="C55" s="140"/>
      <c r="D55" s="140"/>
      <c r="E55" s="139"/>
      <c r="F55" s="140"/>
      <c r="G55" s="140"/>
      <c r="H55" s="141"/>
      <c r="I55" s="141"/>
      <c r="J55" s="139"/>
      <c r="K55" s="142"/>
      <c r="L55" s="196"/>
    </row>
    <row r="56" spans="1:14">
      <c r="A56" s="227"/>
      <c r="B56" s="140"/>
      <c r="C56" s="140"/>
      <c r="D56" s="140"/>
      <c r="E56" s="139"/>
      <c r="F56" s="140"/>
      <c r="G56" s="140"/>
      <c r="H56" s="141"/>
      <c r="I56" s="141"/>
      <c r="J56" s="139"/>
      <c r="K56" s="142"/>
      <c r="L56" s="196"/>
    </row>
    <row r="57" spans="1:14">
      <c r="A57" s="227"/>
      <c r="B57" s="140"/>
      <c r="C57" s="140"/>
      <c r="D57" s="140"/>
      <c r="E57" s="139"/>
      <c r="F57" s="140"/>
      <c r="G57" s="140"/>
      <c r="H57" s="141"/>
      <c r="I57" s="141"/>
      <c r="J57" s="139"/>
      <c r="K57" s="142"/>
      <c r="L57" s="196"/>
    </row>
    <row r="58" spans="1:14">
      <c r="A58" s="227"/>
      <c r="B58" s="140"/>
      <c r="C58" s="140"/>
      <c r="D58" s="140"/>
      <c r="E58" s="139"/>
      <c r="F58" s="140"/>
      <c r="G58" s="140"/>
      <c r="H58" s="141"/>
      <c r="I58" s="141"/>
      <c r="J58" s="139"/>
      <c r="K58" s="142"/>
      <c r="L58" s="196"/>
    </row>
    <row r="59" spans="1:14" ht="15" customHeight="1">
      <c r="A59" s="100" t="s">
        <v>126</v>
      </c>
      <c r="B59" s="100"/>
      <c r="D59" s="7"/>
      <c r="E59" s="7"/>
      <c r="K59" s="103"/>
      <c r="L59" s="98">
        <f>SUM(L9:L58)</f>
        <v>0</v>
      </c>
      <c r="M59" s="1"/>
      <c r="N59" s="1"/>
    </row>
    <row r="60" spans="1:14">
      <c r="D60" s="7"/>
      <c r="E60" s="7"/>
    </row>
    <row r="61" spans="1:14">
      <c r="A61" s="741"/>
      <c r="B61" s="741"/>
      <c r="C61" s="741"/>
      <c r="D61" s="741"/>
      <c r="E61" s="10"/>
    </row>
  </sheetData>
  <sheetProtection password="CF7A" sheet="1"/>
  <mergeCells count="5">
    <mergeCell ref="A2:L2"/>
    <mergeCell ref="A61:D61"/>
    <mergeCell ref="A6:L6"/>
    <mergeCell ref="A4:L4"/>
    <mergeCell ref="A5:K5"/>
  </mergeCells>
  <phoneticPr fontId="21" type="noConversion"/>
  <pageMargins left="0.511811023622047" right="0.31496062992126" top="0.27" bottom="0" header="0" footer="0"/>
  <pageSetup paperSize="9" orientation="landscape" horizontalDpi="200" verticalDpi="200" r:id="rId1"/>
</worksheet>
</file>

<file path=xl/worksheets/sheet25.xml><?xml version="1.0" encoding="utf-8"?>
<worksheet xmlns="http://schemas.openxmlformats.org/spreadsheetml/2006/main" xmlns:r="http://schemas.openxmlformats.org/officeDocument/2006/relationships">
  <dimension ref="A2:L59"/>
  <sheetViews>
    <sheetView zoomScaleNormal="130" workbookViewId="0">
      <selection activeCell="A11" sqref="A11:J39"/>
    </sheetView>
  </sheetViews>
  <sheetFormatPr defaultColWidth="8.85546875" defaultRowHeight="15"/>
  <cols>
    <col min="1" max="1" width="25.7109375" style="2" customWidth="1"/>
    <col min="2" max="2" width="8.7109375" style="2" customWidth="1"/>
    <col min="3" max="3" width="13.28515625" style="7" customWidth="1"/>
    <col min="4" max="4" width="22.28515625" style="1" customWidth="1"/>
    <col min="5" max="5" width="10" style="1" customWidth="1"/>
    <col min="6" max="6" width="8" style="1" customWidth="1"/>
    <col min="7" max="7" width="8.42578125" style="1" customWidth="1"/>
    <col min="8" max="8" width="7.85546875" style="1" customWidth="1"/>
    <col min="9" max="9" width="7.42578125" style="1" customWidth="1"/>
    <col min="10" max="10" width="9.140625" style="1" customWidth="1"/>
    <col min="11" max="11" width="6.85546875" bestFit="1" customWidth="1"/>
  </cols>
  <sheetData>
    <row r="2" spans="1:12" ht="15" customHeight="1">
      <c r="A2" s="713" t="s">
        <v>957</v>
      </c>
      <c r="B2" s="713"/>
      <c r="C2" s="713"/>
      <c r="D2" s="713"/>
      <c r="E2" s="713"/>
      <c r="F2" s="713"/>
      <c r="G2" s="713"/>
      <c r="H2" s="713"/>
      <c r="I2" s="713"/>
      <c r="J2" s="713"/>
      <c r="K2" s="713"/>
      <c r="L2" s="713"/>
    </row>
    <row r="3" spans="1:12">
      <c r="A3" s="11"/>
      <c r="B3" s="11"/>
      <c r="C3" s="11"/>
      <c r="D3" s="11"/>
      <c r="E3" s="11"/>
      <c r="F3" s="11"/>
      <c r="G3" s="11"/>
      <c r="H3" s="3"/>
      <c r="I3" s="3"/>
      <c r="J3" s="3"/>
      <c r="K3" s="3"/>
      <c r="L3" s="3"/>
    </row>
    <row r="4" spans="1:12" ht="15" customHeight="1">
      <c r="A4" s="716" t="s">
        <v>192</v>
      </c>
      <c r="B4" s="716"/>
      <c r="C4" s="716"/>
      <c r="D4" s="716"/>
      <c r="E4" s="716"/>
      <c r="F4" s="716"/>
      <c r="G4" s="716"/>
      <c r="H4" s="716"/>
      <c r="I4" s="716"/>
      <c r="J4" s="716"/>
      <c r="K4" s="716"/>
      <c r="L4" s="725"/>
    </row>
    <row r="5" spans="1:12" ht="15" customHeight="1">
      <c r="A5" s="716" t="s">
        <v>958</v>
      </c>
      <c r="B5" s="716"/>
      <c r="C5" s="716"/>
      <c r="D5" s="716"/>
      <c r="E5" s="716"/>
      <c r="F5" s="716"/>
      <c r="G5" s="716"/>
      <c r="H5" s="716"/>
      <c r="I5" s="716"/>
      <c r="J5" s="716"/>
      <c r="K5" s="716"/>
      <c r="L5" s="725"/>
    </row>
    <row r="6" spans="1:12">
      <c r="A6" s="5"/>
      <c r="B6" s="5"/>
      <c r="C6" s="6"/>
      <c r="D6" s="5"/>
      <c r="E6" s="5"/>
      <c r="F6" s="5"/>
      <c r="G6" s="5"/>
      <c r="H6" s="5"/>
      <c r="I6" s="5"/>
      <c r="J6" s="3"/>
      <c r="K6" s="3"/>
      <c r="L6" s="3"/>
    </row>
    <row r="7" spans="1:12" ht="110.25" customHeight="1">
      <c r="A7" s="78" t="s">
        <v>121</v>
      </c>
      <c r="B7" s="77" t="s">
        <v>960</v>
      </c>
      <c r="C7" s="78" t="s">
        <v>179</v>
      </c>
      <c r="D7" s="83" t="s">
        <v>132</v>
      </c>
      <c r="E7" s="83" t="s">
        <v>136</v>
      </c>
      <c r="F7" s="83" t="s">
        <v>229</v>
      </c>
      <c r="G7" s="83" t="s">
        <v>230</v>
      </c>
      <c r="H7" s="83" t="s">
        <v>184</v>
      </c>
      <c r="I7" s="83" t="s">
        <v>185</v>
      </c>
      <c r="J7" s="78" t="s">
        <v>181</v>
      </c>
      <c r="K7" s="78" t="s">
        <v>131</v>
      </c>
      <c r="L7" s="78" t="s">
        <v>161</v>
      </c>
    </row>
    <row r="8" spans="1:12" ht="51">
      <c r="A8" s="126" t="s">
        <v>1870</v>
      </c>
      <c r="B8" s="127" t="s">
        <v>582</v>
      </c>
      <c r="C8" s="126" t="s">
        <v>1871</v>
      </c>
      <c r="D8" s="126" t="s">
        <v>1186</v>
      </c>
      <c r="E8" s="127" t="s">
        <v>1872</v>
      </c>
      <c r="F8" s="136" t="s">
        <v>1873</v>
      </c>
      <c r="G8" s="136"/>
      <c r="H8" s="226">
        <v>2016</v>
      </c>
      <c r="I8" s="226" t="s">
        <v>360</v>
      </c>
      <c r="J8" s="133" t="s">
        <v>1605</v>
      </c>
      <c r="K8" s="142">
        <v>20</v>
      </c>
      <c r="L8" s="196">
        <v>20</v>
      </c>
    </row>
    <row r="9" spans="1:12" ht="51">
      <c r="A9" s="126" t="s">
        <v>1874</v>
      </c>
      <c r="B9" s="127" t="s">
        <v>582</v>
      </c>
      <c r="C9" s="126" t="s">
        <v>1589</v>
      </c>
      <c r="D9" s="126" t="s">
        <v>1875</v>
      </c>
      <c r="E9" s="127" t="s">
        <v>1876</v>
      </c>
      <c r="F9" s="136"/>
      <c r="G9" s="136" t="s">
        <v>1877</v>
      </c>
      <c r="H9" s="226">
        <v>2016</v>
      </c>
      <c r="I9" s="226">
        <v>3</v>
      </c>
      <c r="J9" s="133" t="s">
        <v>1878</v>
      </c>
      <c r="K9" s="142">
        <v>20</v>
      </c>
      <c r="L9" s="196">
        <v>20</v>
      </c>
    </row>
    <row r="10" spans="1:12" ht="38.25">
      <c r="A10" s="138" t="s">
        <v>1879</v>
      </c>
      <c r="B10" s="127" t="s">
        <v>582</v>
      </c>
      <c r="C10" s="126" t="s">
        <v>1589</v>
      </c>
      <c r="D10" s="139" t="s">
        <v>1880</v>
      </c>
      <c r="E10" s="139" t="s">
        <v>1881</v>
      </c>
      <c r="F10" s="136"/>
      <c r="G10" s="136"/>
      <c r="H10" s="226">
        <v>2016</v>
      </c>
      <c r="I10" s="226"/>
      <c r="J10" s="133"/>
      <c r="K10" s="142">
        <v>20</v>
      </c>
      <c r="L10" s="196">
        <v>20</v>
      </c>
    </row>
    <row r="11" spans="1:12">
      <c r="A11" s="126"/>
      <c r="B11" s="127"/>
      <c r="C11" s="126"/>
      <c r="D11" s="126"/>
      <c r="E11" s="127"/>
      <c r="F11" s="136"/>
      <c r="G11" s="136"/>
      <c r="H11" s="226"/>
      <c r="I11" s="226"/>
      <c r="J11" s="133"/>
      <c r="K11" s="142"/>
      <c r="L11" s="196"/>
    </row>
    <row r="12" spans="1:12">
      <c r="A12" s="126"/>
      <c r="B12" s="127"/>
      <c r="C12" s="126"/>
      <c r="D12" s="126"/>
      <c r="E12" s="127"/>
      <c r="F12" s="136"/>
      <c r="G12" s="136"/>
      <c r="H12" s="226"/>
      <c r="I12" s="226"/>
      <c r="J12" s="133"/>
      <c r="K12" s="142"/>
      <c r="L12" s="196"/>
    </row>
    <row r="13" spans="1:12">
      <c r="A13" s="126"/>
      <c r="B13" s="127"/>
      <c r="C13" s="126"/>
      <c r="D13" s="126"/>
      <c r="E13" s="127"/>
      <c r="F13" s="136"/>
      <c r="G13" s="136"/>
      <c r="H13" s="226"/>
      <c r="I13" s="226"/>
      <c r="J13" s="133"/>
      <c r="K13" s="142"/>
      <c r="L13" s="196"/>
    </row>
    <row r="14" spans="1:12">
      <c r="A14" s="126"/>
      <c r="B14" s="127"/>
      <c r="C14" s="126"/>
      <c r="D14" s="126"/>
      <c r="E14" s="127"/>
      <c r="F14" s="136"/>
      <c r="G14" s="136"/>
      <c r="H14" s="226"/>
      <c r="I14" s="226"/>
      <c r="J14" s="133"/>
      <c r="K14" s="142"/>
      <c r="L14" s="196"/>
    </row>
    <row r="15" spans="1:12">
      <c r="A15" s="126"/>
      <c r="B15" s="127"/>
      <c r="C15" s="126"/>
      <c r="D15" s="126"/>
      <c r="E15" s="127"/>
      <c r="F15" s="136"/>
      <c r="G15" s="136"/>
      <c r="H15" s="226"/>
      <c r="I15" s="226"/>
      <c r="J15" s="133"/>
      <c r="K15" s="142"/>
      <c r="L15" s="196"/>
    </row>
    <row r="16" spans="1:12">
      <c r="A16" s="126"/>
      <c r="B16" s="127"/>
      <c r="C16" s="126"/>
      <c r="D16" s="126"/>
      <c r="E16" s="127"/>
      <c r="F16" s="136"/>
      <c r="G16" s="136"/>
      <c r="H16" s="226"/>
      <c r="I16" s="226"/>
      <c r="J16" s="133"/>
      <c r="K16" s="142"/>
      <c r="L16" s="196"/>
    </row>
    <row r="17" spans="1:12">
      <c r="A17" s="126"/>
      <c r="B17" s="127"/>
      <c r="C17" s="126"/>
      <c r="D17" s="126"/>
      <c r="E17" s="127"/>
      <c r="F17" s="136"/>
      <c r="G17" s="136"/>
      <c r="H17" s="226"/>
      <c r="I17" s="226"/>
      <c r="J17" s="133"/>
      <c r="K17" s="142"/>
      <c r="L17" s="196"/>
    </row>
    <row r="18" spans="1:12">
      <c r="A18" s="126"/>
      <c r="B18" s="127"/>
      <c r="C18" s="126"/>
      <c r="D18" s="126"/>
      <c r="E18" s="127"/>
      <c r="F18" s="136"/>
      <c r="G18" s="136"/>
      <c r="H18" s="226"/>
      <c r="I18" s="226"/>
      <c r="J18" s="133"/>
      <c r="K18" s="142"/>
      <c r="L18" s="196"/>
    </row>
    <row r="19" spans="1:12">
      <c r="A19" s="126"/>
      <c r="B19" s="127"/>
      <c r="C19" s="126"/>
      <c r="D19" s="126"/>
      <c r="E19" s="127"/>
      <c r="F19" s="136"/>
      <c r="G19" s="136"/>
      <c r="H19" s="226"/>
      <c r="I19" s="226"/>
      <c r="J19" s="133"/>
      <c r="K19" s="142"/>
      <c r="L19" s="196"/>
    </row>
    <row r="20" spans="1:12">
      <c r="A20" s="126"/>
      <c r="B20" s="127"/>
      <c r="C20" s="126"/>
      <c r="D20" s="126"/>
      <c r="E20" s="127"/>
      <c r="F20" s="136"/>
      <c r="G20" s="136"/>
      <c r="H20" s="226"/>
      <c r="I20" s="226"/>
      <c r="J20" s="133"/>
      <c r="K20" s="142"/>
      <c r="L20" s="196"/>
    </row>
    <row r="21" spans="1:12">
      <c r="A21" s="126"/>
      <c r="B21" s="127"/>
      <c r="C21" s="126"/>
      <c r="D21" s="126"/>
      <c r="E21" s="127"/>
      <c r="F21" s="136"/>
      <c r="G21" s="136"/>
      <c r="H21" s="226"/>
      <c r="I21" s="226"/>
      <c r="J21" s="133"/>
      <c r="K21" s="142"/>
      <c r="L21" s="196"/>
    </row>
    <row r="22" spans="1:12">
      <c r="A22" s="126"/>
      <c r="B22" s="127"/>
      <c r="C22" s="126"/>
      <c r="D22" s="126"/>
      <c r="E22" s="127"/>
      <c r="F22" s="136"/>
      <c r="G22" s="136"/>
      <c r="H22" s="226"/>
      <c r="I22" s="226"/>
      <c r="J22" s="133"/>
      <c r="K22" s="142"/>
      <c r="L22" s="196"/>
    </row>
    <row r="23" spans="1:12">
      <c r="A23" s="126"/>
      <c r="B23" s="127"/>
      <c r="C23" s="126"/>
      <c r="D23" s="126"/>
      <c r="E23" s="127"/>
      <c r="F23" s="136"/>
      <c r="G23" s="136"/>
      <c r="H23" s="226"/>
      <c r="I23" s="226"/>
      <c r="J23" s="133"/>
      <c r="K23" s="142"/>
      <c r="L23" s="196"/>
    </row>
    <row r="24" spans="1:12">
      <c r="A24" s="126"/>
      <c r="B24" s="127"/>
      <c r="C24" s="126"/>
      <c r="D24" s="126"/>
      <c r="E24" s="127"/>
      <c r="F24" s="136"/>
      <c r="G24" s="136"/>
      <c r="H24" s="226"/>
      <c r="I24" s="226"/>
      <c r="J24" s="133"/>
      <c r="K24" s="142"/>
      <c r="L24" s="196"/>
    </row>
    <row r="25" spans="1:12">
      <c r="A25" s="126"/>
      <c r="B25" s="127"/>
      <c r="C25" s="126"/>
      <c r="D25" s="126"/>
      <c r="E25" s="127"/>
      <c r="F25" s="136"/>
      <c r="G25" s="136"/>
      <c r="H25" s="226"/>
      <c r="I25" s="226"/>
      <c r="J25" s="133"/>
      <c r="K25" s="142"/>
      <c r="L25" s="196"/>
    </row>
    <row r="26" spans="1:12">
      <c r="A26" s="126"/>
      <c r="B26" s="127"/>
      <c r="C26" s="126"/>
      <c r="D26" s="126"/>
      <c r="E26" s="127"/>
      <c r="F26" s="136"/>
      <c r="G26" s="136"/>
      <c r="H26" s="226"/>
      <c r="I26" s="226"/>
      <c r="J26" s="133"/>
      <c r="K26" s="142"/>
      <c r="L26" s="196"/>
    </row>
    <row r="27" spans="1:12">
      <c r="A27" s="126"/>
      <c r="B27" s="127"/>
      <c r="C27" s="126"/>
      <c r="D27" s="126"/>
      <c r="E27" s="127"/>
      <c r="F27" s="136"/>
      <c r="G27" s="136"/>
      <c r="H27" s="226"/>
      <c r="I27" s="226"/>
      <c r="J27" s="133"/>
      <c r="K27" s="142"/>
      <c r="L27" s="196"/>
    </row>
    <row r="28" spans="1:12">
      <c r="A28" s="126"/>
      <c r="B28" s="127"/>
      <c r="C28" s="126"/>
      <c r="D28" s="126"/>
      <c r="E28" s="127"/>
      <c r="F28" s="136"/>
      <c r="G28" s="136"/>
      <c r="H28" s="226"/>
      <c r="I28" s="226"/>
      <c r="J28" s="133"/>
      <c r="K28" s="142"/>
      <c r="L28" s="196"/>
    </row>
    <row r="29" spans="1:12">
      <c r="A29" s="126"/>
      <c r="B29" s="127"/>
      <c r="C29" s="126"/>
      <c r="D29" s="126"/>
      <c r="E29" s="127"/>
      <c r="F29" s="136"/>
      <c r="G29" s="136"/>
      <c r="H29" s="226"/>
      <c r="I29" s="226"/>
      <c r="J29" s="133"/>
      <c r="K29" s="142"/>
      <c r="L29" s="196"/>
    </row>
    <row r="30" spans="1:12">
      <c r="A30" s="126"/>
      <c r="B30" s="127"/>
      <c r="C30" s="126"/>
      <c r="D30" s="126"/>
      <c r="E30" s="127"/>
      <c r="F30" s="136"/>
      <c r="G30" s="136"/>
      <c r="H30" s="226"/>
      <c r="I30" s="226"/>
      <c r="J30" s="133"/>
      <c r="K30" s="142"/>
      <c r="L30" s="196"/>
    </row>
    <row r="31" spans="1:12">
      <c r="A31" s="126"/>
      <c r="B31" s="127"/>
      <c r="C31" s="126"/>
      <c r="D31" s="126"/>
      <c r="E31" s="127"/>
      <c r="F31" s="136"/>
      <c r="G31" s="136"/>
      <c r="H31" s="226"/>
      <c r="I31" s="226"/>
      <c r="J31" s="133"/>
      <c r="K31" s="142"/>
      <c r="L31" s="196"/>
    </row>
    <row r="32" spans="1:12">
      <c r="A32" s="126"/>
      <c r="B32" s="127"/>
      <c r="C32" s="126"/>
      <c r="D32" s="126"/>
      <c r="E32" s="127"/>
      <c r="F32" s="136"/>
      <c r="G32" s="136"/>
      <c r="H32" s="226"/>
      <c r="I32" s="226"/>
      <c r="J32" s="133"/>
      <c r="K32" s="142"/>
      <c r="L32" s="196"/>
    </row>
    <row r="33" spans="1:12">
      <c r="A33" s="126"/>
      <c r="B33" s="127"/>
      <c r="C33" s="126"/>
      <c r="D33" s="126"/>
      <c r="E33" s="127"/>
      <c r="F33" s="136"/>
      <c r="G33" s="136"/>
      <c r="H33" s="226"/>
      <c r="I33" s="226"/>
      <c r="J33" s="133"/>
      <c r="K33" s="142"/>
      <c r="L33" s="196"/>
    </row>
    <row r="34" spans="1:12">
      <c r="A34" s="126"/>
      <c r="B34" s="127"/>
      <c r="C34" s="126"/>
      <c r="D34" s="126"/>
      <c r="E34" s="127"/>
      <c r="F34" s="136"/>
      <c r="G34" s="136"/>
      <c r="H34" s="226"/>
      <c r="I34" s="226"/>
      <c r="J34" s="133"/>
      <c r="K34" s="142"/>
      <c r="L34" s="196"/>
    </row>
    <row r="35" spans="1:12">
      <c r="A35" s="126"/>
      <c r="B35" s="127"/>
      <c r="C35" s="126"/>
      <c r="D35" s="126"/>
      <c r="E35" s="127"/>
      <c r="F35" s="136"/>
      <c r="G35" s="136"/>
      <c r="H35" s="226"/>
      <c r="I35" s="226"/>
      <c r="J35" s="133"/>
      <c r="K35" s="142"/>
      <c r="L35" s="196"/>
    </row>
    <row r="36" spans="1:12">
      <c r="A36" s="126"/>
      <c r="B36" s="127"/>
      <c r="C36" s="126"/>
      <c r="D36" s="126"/>
      <c r="E36" s="127"/>
      <c r="F36" s="136"/>
      <c r="G36" s="136"/>
      <c r="H36" s="226"/>
      <c r="I36" s="226"/>
      <c r="J36" s="133"/>
      <c r="K36" s="142"/>
      <c r="L36" s="196"/>
    </row>
    <row r="37" spans="1:12">
      <c r="A37" s="126"/>
      <c r="B37" s="127"/>
      <c r="C37" s="126"/>
      <c r="D37" s="126"/>
      <c r="E37" s="127"/>
      <c r="F37" s="136"/>
      <c r="G37" s="136"/>
      <c r="H37" s="226"/>
      <c r="I37" s="226"/>
      <c r="J37" s="133"/>
      <c r="K37" s="142"/>
      <c r="L37" s="196"/>
    </row>
    <row r="38" spans="1:12">
      <c r="A38" s="126"/>
      <c r="B38" s="127"/>
      <c r="C38" s="126"/>
      <c r="D38" s="126"/>
      <c r="E38" s="127"/>
      <c r="F38" s="136"/>
      <c r="G38" s="136"/>
      <c r="H38" s="226"/>
      <c r="I38" s="226"/>
      <c r="J38" s="133"/>
      <c r="K38" s="142"/>
      <c r="L38" s="196"/>
    </row>
    <row r="39" spans="1:12">
      <c r="A39" s="126"/>
      <c r="B39" s="127"/>
      <c r="C39" s="126"/>
      <c r="D39" s="126"/>
      <c r="E39" s="127"/>
      <c r="F39" s="136"/>
      <c r="G39" s="136"/>
      <c r="H39" s="226"/>
      <c r="I39" s="226"/>
      <c r="J39" s="133"/>
      <c r="K39" s="142"/>
      <c r="L39" s="196"/>
    </row>
    <row r="40" spans="1:12">
      <c r="A40" s="126"/>
      <c r="B40" s="127"/>
      <c r="C40" s="126"/>
      <c r="D40" s="126"/>
      <c r="E40" s="127"/>
      <c r="F40" s="136"/>
      <c r="G40" s="136"/>
      <c r="H40" s="226"/>
      <c r="I40" s="226"/>
      <c r="J40" s="133"/>
      <c r="K40" s="142"/>
      <c r="L40" s="196"/>
    </row>
    <row r="41" spans="1:12">
      <c r="A41" s="126"/>
      <c r="B41" s="127"/>
      <c r="C41" s="126"/>
      <c r="D41" s="126"/>
      <c r="E41" s="127"/>
      <c r="F41" s="136"/>
      <c r="G41" s="136"/>
      <c r="H41" s="226"/>
      <c r="I41" s="226"/>
      <c r="J41" s="133"/>
      <c r="K41" s="142"/>
      <c r="L41" s="196"/>
    </row>
    <row r="42" spans="1:12">
      <c r="A42" s="126"/>
      <c r="B42" s="127"/>
      <c r="C42" s="126"/>
      <c r="D42" s="126"/>
      <c r="E42" s="127"/>
      <c r="F42" s="136"/>
      <c r="G42" s="136"/>
      <c r="H42" s="226"/>
      <c r="I42" s="226"/>
      <c r="J42" s="133"/>
      <c r="K42" s="142"/>
      <c r="L42" s="196"/>
    </row>
    <row r="43" spans="1:12">
      <c r="A43" s="126"/>
      <c r="B43" s="127"/>
      <c r="C43" s="126"/>
      <c r="D43" s="126"/>
      <c r="E43" s="127"/>
      <c r="F43" s="136"/>
      <c r="G43" s="136"/>
      <c r="H43" s="226"/>
      <c r="I43" s="226"/>
      <c r="J43" s="133"/>
      <c r="K43" s="142"/>
      <c r="L43" s="196"/>
    </row>
    <row r="44" spans="1:12">
      <c r="A44" s="126"/>
      <c r="B44" s="127"/>
      <c r="C44" s="126"/>
      <c r="D44" s="126"/>
      <c r="E44" s="127"/>
      <c r="F44" s="136"/>
      <c r="G44" s="136"/>
      <c r="H44" s="226"/>
      <c r="I44" s="226"/>
      <c r="J44" s="133"/>
      <c r="K44" s="142"/>
      <c r="L44" s="196"/>
    </row>
    <row r="45" spans="1:12">
      <c r="A45" s="126"/>
      <c r="B45" s="127"/>
      <c r="C45" s="126"/>
      <c r="D45" s="126"/>
      <c r="E45" s="127"/>
      <c r="F45" s="136"/>
      <c r="G45" s="136"/>
      <c r="H45" s="226"/>
      <c r="I45" s="226"/>
      <c r="J45" s="133"/>
      <c r="K45" s="142"/>
      <c r="L45" s="196"/>
    </row>
    <row r="46" spans="1:12">
      <c r="A46" s="126"/>
      <c r="B46" s="127"/>
      <c r="C46" s="126"/>
      <c r="D46" s="126"/>
      <c r="E46" s="127"/>
      <c r="F46" s="136"/>
      <c r="G46" s="136"/>
      <c r="H46" s="226"/>
      <c r="I46" s="226"/>
      <c r="J46" s="133"/>
      <c r="K46" s="142"/>
      <c r="L46" s="196"/>
    </row>
    <row r="47" spans="1:12">
      <c r="A47" s="126"/>
      <c r="B47" s="127"/>
      <c r="C47" s="126"/>
      <c r="D47" s="126"/>
      <c r="E47" s="127"/>
      <c r="F47" s="136"/>
      <c r="G47" s="136"/>
      <c r="H47" s="226"/>
      <c r="I47" s="226"/>
      <c r="J47" s="133"/>
      <c r="K47" s="142"/>
      <c r="L47" s="196"/>
    </row>
    <row r="48" spans="1:12">
      <c r="A48" s="126"/>
      <c r="B48" s="127"/>
      <c r="C48" s="126"/>
      <c r="D48" s="126"/>
      <c r="E48" s="127"/>
      <c r="F48" s="136"/>
      <c r="G48" s="136"/>
      <c r="H48" s="226"/>
      <c r="I48" s="226"/>
      <c r="J48" s="133"/>
      <c r="K48" s="142"/>
      <c r="L48" s="196"/>
    </row>
    <row r="49" spans="1:12">
      <c r="A49" s="126"/>
      <c r="B49" s="127"/>
      <c r="C49" s="126"/>
      <c r="D49" s="126"/>
      <c r="E49" s="127"/>
      <c r="F49" s="136"/>
      <c r="G49" s="136"/>
      <c r="H49" s="226"/>
      <c r="I49" s="226"/>
      <c r="J49" s="133"/>
      <c r="K49" s="142"/>
      <c r="L49" s="196"/>
    </row>
    <row r="50" spans="1:12">
      <c r="A50" s="126"/>
      <c r="B50" s="127"/>
      <c r="C50" s="126"/>
      <c r="D50" s="126"/>
      <c r="E50" s="127"/>
      <c r="F50" s="136"/>
      <c r="G50" s="136"/>
      <c r="H50" s="226"/>
      <c r="I50" s="226"/>
      <c r="J50" s="133"/>
      <c r="K50" s="142"/>
      <c r="L50" s="196"/>
    </row>
    <row r="51" spans="1:12">
      <c r="A51" s="126"/>
      <c r="B51" s="127"/>
      <c r="C51" s="126"/>
      <c r="D51" s="126"/>
      <c r="E51" s="127"/>
      <c r="F51" s="136"/>
      <c r="G51" s="136"/>
      <c r="H51" s="226"/>
      <c r="I51" s="226"/>
      <c r="J51" s="133"/>
      <c r="K51" s="142"/>
      <c r="L51" s="196"/>
    </row>
    <row r="52" spans="1:12">
      <c r="A52" s="126"/>
      <c r="B52" s="127"/>
      <c r="C52" s="126"/>
      <c r="D52" s="126"/>
      <c r="E52" s="127"/>
      <c r="F52" s="136"/>
      <c r="G52" s="136"/>
      <c r="H52" s="226"/>
      <c r="I52" s="226"/>
      <c r="J52" s="133"/>
      <c r="K52" s="142"/>
      <c r="L52" s="196"/>
    </row>
    <row r="53" spans="1:12">
      <c r="A53" s="126"/>
      <c r="B53" s="127"/>
      <c r="C53" s="126"/>
      <c r="D53" s="126"/>
      <c r="E53" s="127"/>
      <c r="F53" s="136"/>
      <c r="G53" s="136"/>
      <c r="H53" s="226"/>
      <c r="I53" s="226"/>
      <c r="J53" s="133"/>
      <c r="K53" s="142"/>
      <c r="L53" s="196"/>
    </row>
    <row r="54" spans="1:12">
      <c r="A54" s="126"/>
      <c r="B54" s="127"/>
      <c r="C54" s="126"/>
      <c r="D54" s="126"/>
      <c r="E54" s="127"/>
      <c r="F54" s="136"/>
      <c r="G54" s="136"/>
      <c r="H54" s="226"/>
      <c r="I54" s="226"/>
      <c r="J54" s="133"/>
      <c r="K54" s="197"/>
      <c r="L54" s="196"/>
    </row>
    <row r="55" spans="1:12">
      <c r="A55" s="138"/>
      <c r="B55" s="139"/>
      <c r="C55" s="139"/>
      <c r="D55" s="139"/>
      <c r="E55" s="139"/>
      <c r="F55" s="140"/>
      <c r="G55" s="140"/>
      <c r="H55" s="141"/>
      <c r="I55" s="141"/>
      <c r="J55" s="141"/>
      <c r="K55" s="197"/>
      <c r="L55" s="196"/>
    </row>
    <row r="56" spans="1:12">
      <c r="A56" s="138"/>
      <c r="B56" s="139"/>
      <c r="C56" s="139"/>
      <c r="D56" s="139"/>
      <c r="E56" s="139"/>
      <c r="F56" s="140"/>
      <c r="G56" s="140"/>
      <c r="H56" s="141"/>
      <c r="I56" s="141"/>
      <c r="J56" s="141"/>
      <c r="K56" s="197"/>
      <c r="L56" s="196"/>
    </row>
    <row r="57" spans="1:12">
      <c r="A57" s="138"/>
      <c r="B57" s="139"/>
      <c r="C57" s="139"/>
      <c r="D57" s="139"/>
      <c r="E57" s="139"/>
      <c r="F57" s="140"/>
      <c r="G57" s="140"/>
      <c r="H57" s="141"/>
      <c r="I57" s="141"/>
      <c r="J57" s="141"/>
      <c r="K57" s="197"/>
      <c r="L57" s="196"/>
    </row>
    <row r="58" spans="1:12">
      <c r="A58" s="9" t="s">
        <v>126</v>
      </c>
      <c r="B58" s="9"/>
      <c r="D58" s="7"/>
      <c r="E58" s="7"/>
      <c r="K58" s="103"/>
      <c r="L58" s="98">
        <f>SUM(L8:L57)</f>
        <v>60</v>
      </c>
    </row>
    <row r="59" spans="1:12">
      <c r="D59" s="7"/>
      <c r="E59" s="7"/>
      <c r="K59" s="1"/>
      <c r="L59" s="1"/>
    </row>
  </sheetData>
  <mergeCells count="3">
    <mergeCell ref="A5:L5"/>
    <mergeCell ref="A2:L2"/>
    <mergeCell ref="A4:L4"/>
  </mergeCells>
  <phoneticPr fontId="21" type="noConversion"/>
  <pageMargins left="0.511811023622047" right="0.31496062992126" top="0.19" bottom="0" header="0" footer="0"/>
  <pageSetup paperSize="9" orientation="landscape" horizontalDpi="200" verticalDpi="200" r:id="rId1"/>
</worksheet>
</file>

<file path=xl/worksheets/sheet26.xml><?xml version="1.0" encoding="utf-8"?>
<worksheet xmlns="http://schemas.openxmlformats.org/spreadsheetml/2006/main" xmlns:r="http://schemas.openxmlformats.org/officeDocument/2006/relationships">
  <dimension ref="A2:K64"/>
  <sheetViews>
    <sheetView topLeftCell="A49" zoomScaleNormal="130" workbookViewId="0">
      <selection activeCell="A24" sqref="A24:J52"/>
    </sheetView>
  </sheetViews>
  <sheetFormatPr defaultColWidth="8.85546875" defaultRowHeight="15"/>
  <cols>
    <col min="1" max="1" width="31.28515625" style="16" customWidth="1"/>
    <col min="2" max="2" width="16.85546875" style="16" customWidth="1"/>
    <col min="3" max="3" width="9.85546875" style="14" customWidth="1"/>
    <col min="4" max="4" width="24.28515625" style="14" customWidth="1"/>
    <col min="5" max="5" width="5.7109375" style="14" customWidth="1"/>
    <col min="6" max="7" width="7.42578125" style="15" customWidth="1"/>
    <col min="8" max="8" width="12.42578125" style="15" customWidth="1"/>
    <col min="9" max="9" width="8.7109375" style="15" customWidth="1"/>
    <col min="10" max="10" width="11.85546875" style="15" customWidth="1"/>
  </cols>
  <sheetData>
    <row r="2" spans="1:11" ht="15.75">
      <c r="A2" s="737" t="s">
        <v>175</v>
      </c>
      <c r="B2" s="738"/>
      <c r="C2" s="738"/>
      <c r="D2" s="738"/>
      <c r="E2" s="738"/>
      <c r="F2" s="738"/>
      <c r="G2" s="738"/>
      <c r="H2" s="738"/>
      <c r="I2" s="738"/>
      <c r="J2" s="739"/>
    </row>
    <row r="3" spans="1:11">
      <c r="A3" s="27"/>
      <c r="B3" s="27"/>
      <c r="C3" s="27"/>
      <c r="D3" s="27"/>
      <c r="E3" s="27"/>
      <c r="F3" s="27"/>
      <c r="G3" s="27"/>
      <c r="H3" s="27"/>
      <c r="I3" s="27"/>
      <c r="J3" s="27"/>
    </row>
    <row r="4" spans="1:11">
      <c r="A4" s="720" t="s">
        <v>968</v>
      </c>
      <c r="B4" s="720"/>
      <c r="C4" s="720"/>
      <c r="D4" s="720"/>
      <c r="E4" s="720"/>
      <c r="F4" s="720"/>
      <c r="G4" s="720"/>
      <c r="H4" s="720"/>
      <c r="I4" s="720"/>
      <c r="J4" s="720"/>
    </row>
    <row r="5" spans="1:11" ht="15" customHeight="1">
      <c r="A5" s="751" t="s">
        <v>192</v>
      </c>
      <c r="B5" s="751"/>
      <c r="C5" s="751"/>
      <c r="D5" s="751"/>
      <c r="E5" s="751"/>
      <c r="F5" s="751"/>
      <c r="G5" s="751"/>
      <c r="H5" s="751"/>
      <c r="I5" s="751"/>
      <c r="J5" s="751"/>
    </row>
    <row r="6" spans="1:11" ht="15" customHeight="1">
      <c r="A6" s="751" t="s">
        <v>169</v>
      </c>
      <c r="B6" s="751"/>
      <c r="C6" s="751"/>
      <c r="D6" s="751"/>
      <c r="E6" s="751"/>
      <c r="F6" s="751"/>
      <c r="G6" s="751"/>
      <c r="H6" s="751"/>
      <c r="I6" s="751"/>
      <c r="J6" s="751"/>
    </row>
    <row r="7" spans="1:11">
      <c r="A7" s="24"/>
      <c r="B7" s="24"/>
      <c r="C7" s="25"/>
      <c r="D7" s="25"/>
      <c r="E7" s="25"/>
      <c r="F7" s="25"/>
      <c r="G7" s="25"/>
      <c r="H7" s="25"/>
      <c r="I7" s="25"/>
      <c r="J7" s="24"/>
    </row>
    <row r="8" spans="1:11" ht="69.75" customHeight="1">
      <c r="A8" s="78" t="s">
        <v>121</v>
      </c>
      <c r="B8" s="81" t="s">
        <v>179</v>
      </c>
      <c r="C8" s="77" t="s">
        <v>960</v>
      </c>
      <c r="D8" s="82" t="s">
        <v>163</v>
      </c>
      <c r="E8" s="82" t="s">
        <v>134</v>
      </c>
      <c r="F8" s="82" t="s">
        <v>176</v>
      </c>
      <c r="G8" s="82" t="s">
        <v>966</v>
      </c>
      <c r="H8" s="82" t="s">
        <v>183</v>
      </c>
      <c r="I8" s="81" t="s">
        <v>131</v>
      </c>
      <c r="J8" s="82" t="s">
        <v>162</v>
      </c>
      <c r="K8" s="1"/>
    </row>
    <row r="9" spans="1:11" ht="38.25">
      <c r="A9" s="268" t="s">
        <v>499</v>
      </c>
      <c r="B9" s="143" t="s">
        <v>500</v>
      </c>
      <c r="C9" s="144" t="s">
        <v>350</v>
      </c>
      <c r="D9" s="218" t="s">
        <v>501</v>
      </c>
      <c r="E9" s="144">
        <v>2016</v>
      </c>
      <c r="F9" s="144" t="s">
        <v>502</v>
      </c>
      <c r="G9" s="144"/>
      <c r="H9" s="154"/>
      <c r="I9" s="269" t="s">
        <v>503</v>
      </c>
      <c r="J9" s="390">
        <v>6.67</v>
      </c>
      <c r="K9" s="1"/>
    </row>
    <row r="10" spans="1:11" ht="38.25">
      <c r="A10" s="270" t="s">
        <v>504</v>
      </c>
      <c r="B10" s="143" t="s">
        <v>505</v>
      </c>
      <c r="C10" s="144" t="s">
        <v>350</v>
      </c>
      <c r="D10" s="387" t="s">
        <v>501</v>
      </c>
      <c r="E10" s="154">
        <v>2016</v>
      </c>
      <c r="F10" s="144" t="s">
        <v>502</v>
      </c>
      <c r="G10" s="152"/>
      <c r="H10" s="152"/>
      <c r="I10" s="271">
        <v>20</v>
      </c>
      <c r="J10" s="220">
        <v>5</v>
      </c>
      <c r="K10" s="1"/>
    </row>
    <row r="11" spans="1:11" ht="51">
      <c r="A11" s="143" t="s">
        <v>713</v>
      </c>
      <c r="B11" s="143" t="s">
        <v>714</v>
      </c>
      <c r="C11" s="144" t="s">
        <v>350</v>
      </c>
      <c r="D11" s="218" t="s">
        <v>715</v>
      </c>
      <c r="E11" s="154">
        <v>2016</v>
      </c>
      <c r="F11" s="144" t="s">
        <v>88</v>
      </c>
      <c r="G11" s="152"/>
      <c r="H11" s="152"/>
      <c r="I11" s="271" t="s">
        <v>503</v>
      </c>
      <c r="J11" s="220">
        <f>40/5</f>
        <v>8</v>
      </c>
      <c r="K11" s="1"/>
    </row>
    <row r="12" spans="1:11" ht="76.5">
      <c r="A12" s="143" t="s">
        <v>754</v>
      </c>
      <c r="B12" s="143" t="s">
        <v>746</v>
      </c>
      <c r="C12" s="144" t="s">
        <v>350</v>
      </c>
      <c r="D12" s="218" t="s">
        <v>755</v>
      </c>
      <c r="E12" s="154">
        <v>2016</v>
      </c>
      <c r="F12" s="144" t="s">
        <v>756</v>
      </c>
      <c r="G12" s="152" t="s">
        <v>757</v>
      </c>
      <c r="H12" s="152" t="s">
        <v>758</v>
      </c>
      <c r="I12" s="271" t="s">
        <v>503</v>
      </c>
      <c r="J12" s="220">
        <v>40</v>
      </c>
      <c r="K12" s="1"/>
    </row>
    <row r="13" spans="1:11" ht="102">
      <c r="A13" s="388" t="s">
        <v>878</v>
      </c>
      <c r="B13" s="383" t="s">
        <v>879</v>
      </c>
      <c r="C13" s="144" t="s">
        <v>350</v>
      </c>
      <c r="D13" s="218" t="s">
        <v>880</v>
      </c>
      <c r="E13" s="154">
        <v>2016</v>
      </c>
      <c r="F13" s="144">
        <v>6</v>
      </c>
      <c r="G13" s="152"/>
      <c r="H13" s="152"/>
      <c r="I13" s="271" t="s">
        <v>503</v>
      </c>
      <c r="J13" s="220">
        <v>40</v>
      </c>
      <c r="K13" s="1"/>
    </row>
    <row r="14" spans="1:11" ht="76.5">
      <c r="A14" s="386" t="s">
        <v>881</v>
      </c>
      <c r="B14" s="383" t="s">
        <v>879</v>
      </c>
      <c r="C14" s="144" t="s">
        <v>350</v>
      </c>
      <c r="D14" s="383" t="s">
        <v>882</v>
      </c>
      <c r="E14" s="154">
        <v>2016</v>
      </c>
      <c r="F14" s="144"/>
      <c r="G14" s="152"/>
      <c r="H14" s="152"/>
      <c r="I14" s="271" t="s">
        <v>503</v>
      </c>
      <c r="J14" s="220">
        <v>40</v>
      </c>
      <c r="K14" s="1"/>
    </row>
    <row r="15" spans="1:11" ht="51">
      <c r="A15" s="384" t="s">
        <v>883</v>
      </c>
      <c r="B15" s="384" t="s">
        <v>884</v>
      </c>
      <c r="C15" s="144" t="s">
        <v>350</v>
      </c>
      <c r="D15" s="384" t="s">
        <v>885</v>
      </c>
      <c r="E15" s="141">
        <v>2016</v>
      </c>
      <c r="F15" s="139"/>
      <c r="G15" s="140"/>
      <c r="H15" s="140"/>
      <c r="I15" s="271" t="s">
        <v>503</v>
      </c>
      <c r="J15" s="196">
        <v>13.333</v>
      </c>
      <c r="K15" s="1"/>
    </row>
    <row r="16" spans="1:11" ht="140.25">
      <c r="A16" s="384" t="s">
        <v>886</v>
      </c>
      <c r="B16" s="384" t="s">
        <v>887</v>
      </c>
      <c r="C16" s="144" t="s">
        <v>350</v>
      </c>
      <c r="D16" s="384" t="s">
        <v>885</v>
      </c>
      <c r="E16" s="141">
        <v>2016</v>
      </c>
      <c r="F16" s="139"/>
      <c r="G16" s="140"/>
      <c r="H16" s="140"/>
      <c r="I16" s="271" t="s">
        <v>503</v>
      </c>
      <c r="J16" s="196">
        <v>4.4400000000000004</v>
      </c>
      <c r="K16" s="1"/>
    </row>
    <row r="17" spans="1:11" ht="63.75">
      <c r="A17" s="384" t="s">
        <v>888</v>
      </c>
      <c r="B17" s="384" t="s">
        <v>889</v>
      </c>
      <c r="C17" s="144" t="s">
        <v>350</v>
      </c>
      <c r="D17" s="384" t="s">
        <v>890</v>
      </c>
      <c r="E17" s="201">
        <v>2016</v>
      </c>
      <c r="F17" s="385"/>
      <c r="G17" s="385"/>
      <c r="H17" s="385"/>
      <c r="I17" s="271" t="s">
        <v>503</v>
      </c>
      <c r="J17" s="391">
        <v>10</v>
      </c>
      <c r="K17" s="1"/>
    </row>
    <row r="18" spans="1:11" ht="76.5">
      <c r="A18" s="126" t="s">
        <v>1882</v>
      </c>
      <c r="B18" s="138" t="s">
        <v>1883</v>
      </c>
      <c r="C18" s="139" t="s">
        <v>582</v>
      </c>
      <c r="D18" s="353" t="s">
        <v>1884</v>
      </c>
      <c r="E18" s="139">
        <v>2016</v>
      </c>
      <c r="F18" s="139" t="s">
        <v>985</v>
      </c>
      <c r="G18" s="139" t="s">
        <v>1885</v>
      </c>
      <c r="H18" s="141"/>
      <c r="I18" s="228" t="s">
        <v>503</v>
      </c>
      <c r="J18" s="499">
        <v>6.67</v>
      </c>
      <c r="K18" s="1"/>
    </row>
    <row r="19" spans="1:11" ht="38.25">
      <c r="A19" s="126" t="s">
        <v>1882</v>
      </c>
      <c r="B19" s="138" t="s">
        <v>1886</v>
      </c>
      <c r="C19" s="139" t="s">
        <v>582</v>
      </c>
      <c r="D19" s="165" t="s">
        <v>1887</v>
      </c>
      <c r="E19" s="139">
        <v>2016</v>
      </c>
      <c r="F19" s="139" t="s">
        <v>985</v>
      </c>
      <c r="G19" s="139" t="s">
        <v>1885</v>
      </c>
      <c r="H19" s="141" t="s">
        <v>1888</v>
      </c>
      <c r="I19" s="228" t="s">
        <v>503</v>
      </c>
      <c r="J19" s="499">
        <v>6.67</v>
      </c>
      <c r="K19" s="1"/>
    </row>
    <row r="20" spans="1:11" ht="76.5">
      <c r="A20" s="126" t="s">
        <v>1889</v>
      </c>
      <c r="B20" s="138" t="s">
        <v>1890</v>
      </c>
      <c r="C20" s="139" t="s">
        <v>582</v>
      </c>
      <c r="D20" s="165" t="s">
        <v>1891</v>
      </c>
      <c r="E20" s="139">
        <v>2016</v>
      </c>
      <c r="F20" s="139" t="s">
        <v>2690</v>
      </c>
      <c r="G20" s="139" t="s">
        <v>1892</v>
      </c>
      <c r="H20" s="141">
        <v>33</v>
      </c>
      <c r="I20" s="228" t="s">
        <v>503</v>
      </c>
      <c r="J20" s="499">
        <f>20/2</f>
        <v>10</v>
      </c>
      <c r="K20" s="1"/>
    </row>
    <row r="21" spans="1:11" ht="76.5">
      <c r="A21" s="126" t="s">
        <v>1893</v>
      </c>
      <c r="B21" s="138" t="s">
        <v>1470</v>
      </c>
      <c r="C21" s="139" t="s">
        <v>582</v>
      </c>
      <c r="D21" s="165" t="s">
        <v>1891</v>
      </c>
      <c r="E21" s="141"/>
      <c r="F21" s="139" t="s">
        <v>2690</v>
      </c>
      <c r="G21" s="140" t="s">
        <v>1892</v>
      </c>
      <c r="H21" s="140" t="s">
        <v>1894</v>
      </c>
      <c r="I21" s="228" t="s">
        <v>503</v>
      </c>
      <c r="J21" s="196">
        <v>20</v>
      </c>
      <c r="K21" s="1"/>
    </row>
    <row r="22" spans="1:11" ht="38.25">
      <c r="A22" s="126" t="s">
        <v>1882</v>
      </c>
      <c r="B22" s="138" t="s">
        <v>1886</v>
      </c>
      <c r="C22" s="139" t="s">
        <v>582</v>
      </c>
      <c r="D22" s="165" t="s">
        <v>1887</v>
      </c>
      <c r="E22" s="139">
        <v>2016</v>
      </c>
      <c r="F22" s="139" t="s">
        <v>985</v>
      </c>
      <c r="G22" s="139" t="s">
        <v>1885</v>
      </c>
      <c r="H22" s="141" t="s">
        <v>1888</v>
      </c>
      <c r="I22" s="228" t="s">
        <v>503</v>
      </c>
      <c r="J22" s="499">
        <v>6.67</v>
      </c>
      <c r="K22" s="1"/>
    </row>
    <row r="23" spans="1:11" ht="63.75">
      <c r="A23" s="126" t="s">
        <v>1895</v>
      </c>
      <c r="B23" s="138" t="s">
        <v>1896</v>
      </c>
      <c r="C23" s="139" t="s">
        <v>582</v>
      </c>
      <c r="D23" s="165" t="s">
        <v>1897</v>
      </c>
      <c r="E23" s="139">
        <v>2016</v>
      </c>
      <c r="F23" s="139" t="s">
        <v>985</v>
      </c>
      <c r="G23" s="139" t="s">
        <v>1885</v>
      </c>
      <c r="H23" s="141" t="s">
        <v>1888</v>
      </c>
      <c r="I23" s="228" t="s">
        <v>503</v>
      </c>
      <c r="J23" s="499">
        <v>5</v>
      </c>
      <c r="K23" s="1"/>
    </row>
    <row r="24" spans="1:11" ht="102">
      <c r="A24" s="484" t="s">
        <v>3092</v>
      </c>
      <c r="B24" s="484" t="s">
        <v>3093</v>
      </c>
      <c r="C24" s="139" t="s">
        <v>843</v>
      </c>
      <c r="D24" s="587" t="s">
        <v>3094</v>
      </c>
      <c r="E24" s="139">
        <v>2016</v>
      </c>
      <c r="F24" s="139" t="s">
        <v>1072</v>
      </c>
      <c r="G24" s="138"/>
      <c r="H24" s="599"/>
      <c r="I24" s="228" t="s">
        <v>503</v>
      </c>
      <c r="J24" s="499">
        <v>40</v>
      </c>
      <c r="K24" s="1"/>
    </row>
    <row r="25" spans="1:11" ht="127.5">
      <c r="A25" s="200" t="s">
        <v>3095</v>
      </c>
      <c r="B25" s="138" t="s">
        <v>3096</v>
      </c>
      <c r="C25" s="139" t="s">
        <v>843</v>
      </c>
      <c r="D25" s="138" t="s">
        <v>3097</v>
      </c>
      <c r="E25" s="141">
        <v>2016</v>
      </c>
      <c r="F25" s="139" t="s">
        <v>502</v>
      </c>
      <c r="G25" s="200" t="s">
        <v>3098</v>
      </c>
      <c r="H25" s="227" t="s">
        <v>3099</v>
      </c>
      <c r="I25" s="230">
        <v>20</v>
      </c>
      <c r="J25" s="196">
        <v>10</v>
      </c>
      <c r="K25" s="1"/>
    </row>
    <row r="26" spans="1:11" ht="127.5">
      <c r="A26" s="200" t="s">
        <v>3100</v>
      </c>
      <c r="B26" s="138" t="s">
        <v>3096</v>
      </c>
      <c r="C26" s="139" t="s">
        <v>843</v>
      </c>
      <c r="D26" s="138" t="s">
        <v>3097</v>
      </c>
      <c r="E26" s="141">
        <v>2016</v>
      </c>
      <c r="F26" s="139" t="s">
        <v>502</v>
      </c>
      <c r="G26" s="200" t="s">
        <v>3098</v>
      </c>
      <c r="H26" s="227" t="s">
        <v>3101</v>
      </c>
      <c r="I26" s="230">
        <v>20</v>
      </c>
      <c r="J26" s="196">
        <v>10</v>
      </c>
      <c r="K26" s="1"/>
    </row>
    <row r="27" spans="1:11" ht="89.25">
      <c r="A27" s="200" t="s">
        <v>3102</v>
      </c>
      <c r="B27" s="225" t="s">
        <v>3103</v>
      </c>
      <c r="C27" s="139" t="s">
        <v>843</v>
      </c>
      <c r="D27" s="126" t="s">
        <v>3104</v>
      </c>
      <c r="E27" s="226">
        <v>2016</v>
      </c>
      <c r="F27" s="226">
        <v>10</v>
      </c>
      <c r="G27" s="688" t="s">
        <v>3105</v>
      </c>
      <c r="H27" s="227" t="s">
        <v>3106</v>
      </c>
      <c r="I27" s="689">
        <v>2016</v>
      </c>
      <c r="J27" s="369">
        <v>10</v>
      </c>
      <c r="K27" s="1"/>
    </row>
    <row r="28" spans="1:11" ht="76.5">
      <c r="A28" s="126" t="s">
        <v>3107</v>
      </c>
      <c r="B28" s="138" t="s">
        <v>3108</v>
      </c>
      <c r="C28" s="139" t="s">
        <v>843</v>
      </c>
      <c r="D28" s="138" t="s">
        <v>3109</v>
      </c>
      <c r="E28" s="141">
        <v>2016</v>
      </c>
      <c r="F28" s="139" t="s">
        <v>2672</v>
      </c>
      <c r="G28" s="227"/>
      <c r="H28" s="227"/>
      <c r="I28" s="230" t="s">
        <v>503</v>
      </c>
      <c r="J28" s="196">
        <v>6.66</v>
      </c>
      <c r="K28" s="1"/>
    </row>
    <row r="29" spans="1:11" ht="102">
      <c r="A29" s="126" t="s">
        <v>3110</v>
      </c>
      <c r="B29" s="138" t="s">
        <v>3111</v>
      </c>
      <c r="C29" s="139" t="s">
        <v>843</v>
      </c>
      <c r="D29" s="138" t="s">
        <v>3112</v>
      </c>
      <c r="E29" s="141">
        <v>2016</v>
      </c>
      <c r="F29" s="139" t="s">
        <v>998</v>
      </c>
      <c r="G29" s="227"/>
      <c r="H29" s="227"/>
      <c r="I29" s="230" t="s">
        <v>503</v>
      </c>
      <c r="J29" s="196">
        <v>10</v>
      </c>
      <c r="K29" s="1"/>
    </row>
    <row r="30" spans="1:11" ht="76.5">
      <c r="A30" s="126" t="s">
        <v>3113</v>
      </c>
      <c r="B30" s="138" t="s">
        <v>3114</v>
      </c>
      <c r="C30" s="139" t="s">
        <v>843</v>
      </c>
      <c r="D30" s="138" t="s">
        <v>3115</v>
      </c>
      <c r="E30" s="141">
        <v>2016</v>
      </c>
      <c r="F30" s="139" t="s">
        <v>400</v>
      </c>
      <c r="G30" s="227"/>
      <c r="H30" s="227"/>
      <c r="I30" s="230" t="s">
        <v>503</v>
      </c>
      <c r="J30" s="196">
        <v>6.66</v>
      </c>
      <c r="K30" s="1"/>
    </row>
    <row r="31" spans="1:11" ht="114.75">
      <c r="A31" s="227" t="s">
        <v>3116</v>
      </c>
      <c r="B31" s="227" t="s">
        <v>3117</v>
      </c>
      <c r="C31" s="139" t="s">
        <v>843</v>
      </c>
      <c r="D31" s="126" t="s">
        <v>3118</v>
      </c>
      <c r="E31" s="141">
        <v>2016</v>
      </c>
      <c r="F31" s="139" t="s">
        <v>3119</v>
      </c>
      <c r="G31" s="690" t="s">
        <v>3120</v>
      </c>
      <c r="H31" s="227" t="s">
        <v>3121</v>
      </c>
      <c r="I31" s="230" t="s">
        <v>503</v>
      </c>
      <c r="J31" s="196">
        <v>7</v>
      </c>
      <c r="K31" s="1"/>
    </row>
    <row r="32" spans="1:11" ht="63.75">
      <c r="A32" s="138" t="s">
        <v>3122</v>
      </c>
      <c r="B32" s="138" t="s">
        <v>3123</v>
      </c>
      <c r="C32" s="139" t="s">
        <v>843</v>
      </c>
      <c r="D32" s="138" t="s">
        <v>3124</v>
      </c>
      <c r="E32" s="141">
        <v>2016</v>
      </c>
      <c r="F32" s="139" t="s">
        <v>1511</v>
      </c>
      <c r="G32" s="227" t="s">
        <v>3125</v>
      </c>
      <c r="H32" s="227" t="s">
        <v>3126</v>
      </c>
      <c r="I32" s="230" t="s">
        <v>503</v>
      </c>
      <c r="J32" s="196">
        <v>20</v>
      </c>
      <c r="K32" s="1"/>
    </row>
    <row r="33" spans="1:11" ht="127.5">
      <c r="A33" s="484" t="s">
        <v>3127</v>
      </c>
      <c r="B33" s="484" t="s">
        <v>3128</v>
      </c>
      <c r="C33" s="139" t="s">
        <v>843</v>
      </c>
      <c r="D33" s="484" t="s">
        <v>3129</v>
      </c>
      <c r="E33" s="333">
        <v>2016</v>
      </c>
      <c r="F33" s="333" t="s">
        <v>1220</v>
      </c>
      <c r="G33" s="484" t="s">
        <v>3098</v>
      </c>
      <c r="H33" s="484" t="s">
        <v>3130</v>
      </c>
      <c r="I33" s="691" t="s">
        <v>503</v>
      </c>
      <c r="J33" s="692">
        <v>6.67</v>
      </c>
      <c r="K33" s="1"/>
    </row>
    <row r="34" spans="1:11" ht="127.5">
      <c r="A34" s="484" t="s">
        <v>3131</v>
      </c>
      <c r="B34" s="693" t="s">
        <v>3132</v>
      </c>
      <c r="C34" s="139" t="s">
        <v>843</v>
      </c>
      <c r="D34" s="484" t="s">
        <v>3129</v>
      </c>
      <c r="E34" s="333">
        <v>2016</v>
      </c>
      <c r="F34" s="333" t="s">
        <v>1220</v>
      </c>
      <c r="G34" s="484" t="s">
        <v>3098</v>
      </c>
      <c r="H34" s="484" t="s">
        <v>3133</v>
      </c>
      <c r="I34" s="691" t="s">
        <v>503</v>
      </c>
      <c r="J34" s="440">
        <v>10</v>
      </c>
      <c r="K34" s="1"/>
    </row>
    <row r="35" spans="1:11" ht="51">
      <c r="A35" s="694" t="s">
        <v>3134</v>
      </c>
      <c r="B35" s="353" t="s">
        <v>3055</v>
      </c>
      <c r="C35" s="139" t="s">
        <v>843</v>
      </c>
      <c r="D35" s="353" t="s">
        <v>3135</v>
      </c>
      <c r="E35" s="695">
        <v>2016</v>
      </c>
      <c r="F35" s="333" t="s">
        <v>502</v>
      </c>
      <c r="G35" s="614" t="s">
        <v>3305</v>
      </c>
      <c r="H35" s="614" t="s">
        <v>3136</v>
      </c>
      <c r="I35" s="696">
        <v>20</v>
      </c>
      <c r="J35" s="440">
        <f>I35/2</f>
        <v>10</v>
      </c>
      <c r="K35" s="1"/>
    </row>
    <row r="36" spans="1:11" ht="51">
      <c r="A36" s="694" t="s">
        <v>3137</v>
      </c>
      <c r="B36" s="353" t="s">
        <v>3138</v>
      </c>
      <c r="C36" s="139" t="s">
        <v>843</v>
      </c>
      <c r="D36" s="353" t="s">
        <v>3135</v>
      </c>
      <c r="E36" s="695">
        <v>2016</v>
      </c>
      <c r="F36" s="333" t="s">
        <v>502</v>
      </c>
      <c r="G36" s="614" t="s">
        <v>3305</v>
      </c>
      <c r="H36" s="614" t="s">
        <v>3139</v>
      </c>
      <c r="I36" s="696">
        <v>20</v>
      </c>
      <c r="J36" s="440">
        <f>I36/2</f>
        <v>10</v>
      </c>
      <c r="K36" s="1"/>
    </row>
    <row r="37" spans="1:11" ht="102">
      <c r="A37" s="694" t="s">
        <v>3137</v>
      </c>
      <c r="B37" s="353" t="s">
        <v>3138</v>
      </c>
      <c r="C37" s="139" t="s">
        <v>843</v>
      </c>
      <c r="D37" s="353" t="s">
        <v>3140</v>
      </c>
      <c r="E37" s="695">
        <v>2016</v>
      </c>
      <c r="F37" s="333" t="s">
        <v>502</v>
      </c>
      <c r="G37" s="614" t="s">
        <v>3305</v>
      </c>
      <c r="H37" s="614" t="s">
        <v>3139</v>
      </c>
      <c r="I37" s="696">
        <v>20</v>
      </c>
      <c r="J37" s="440">
        <v>10</v>
      </c>
      <c r="K37" s="1"/>
    </row>
    <row r="38" spans="1:11" ht="102">
      <c r="A38" s="694" t="s">
        <v>3134</v>
      </c>
      <c r="B38" s="353" t="s">
        <v>3141</v>
      </c>
      <c r="C38" s="139" t="s">
        <v>843</v>
      </c>
      <c r="D38" s="353" t="s">
        <v>3140</v>
      </c>
      <c r="E38" s="695">
        <v>2016</v>
      </c>
      <c r="F38" s="333" t="s">
        <v>502</v>
      </c>
      <c r="G38" s="614" t="s">
        <v>3305</v>
      </c>
      <c r="H38" s="614" t="s">
        <v>3136</v>
      </c>
      <c r="I38" s="696">
        <v>20</v>
      </c>
      <c r="J38" s="440">
        <v>10</v>
      </c>
      <c r="K38" s="1"/>
    </row>
    <row r="39" spans="1:11" ht="102">
      <c r="A39" s="353" t="s">
        <v>3142</v>
      </c>
      <c r="B39" s="353" t="s">
        <v>3143</v>
      </c>
      <c r="C39" s="139" t="s">
        <v>843</v>
      </c>
      <c r="D39" s="353" t="s">
        <v>3140</v>
      </c>
      <c r="E39" s="695">
        <v>2016</v>
      </c>
      <c r="F39" s="333" t="s">
        <v>502</v>
      </c>
      <c r="G39" s="614" t="s">
        <v>3305</v>
      </c>
      <c r="H39" s="614" t="s">
        <v>3144</v>
      </c>
      <c r="I39" s="696">
        <v>20</v>
      </c>
      <c r="J39" s="440">
        <v>6.66</v>
      </c>
      <c r="K39" s="1"/>
    </row>
    <row r="40" spans="1:11" ht="127.5">
      <c r="A40" s="138" t="s">
        <v>3145</v>
      </c>
      <c r="B40" s="138" t="s">
        <v>3146</v>
      </c>
      <c r="C40" s="139" t="s">
        <v>843</v>
      </c>
      <c r="D40" s="138" t="s">
        <v>3147</v>
      </c>
      <c r="E40" s="141">
        <v>2016</v>
      </c>
      <c r="F40" s="139" t="s">
        <v>990</v>
      </c>
      <c r="G40" s="227" t="s">
        <v>3310</v>
      </c>
      <c r="H40" s="599" t="s">
        <v>3148</v>
      </c>
      <c r="I40" s="230">
        <v>20</v>
      </c>
      <c r="J40" s="196">
        <v>5</v>
      </c>
      <c r="K40" s="1"/>
    </row>
    <row r="41" spans="1:11">
      <c r="A41" s="200" t="s">
        <v>3149</v>
      </c>
      <c r="B41" s="200" t="s">
        <v>3150</v>
      </c>
      <c r="C41" s="139" t="s">
        <v>843</v>
      </c>
      <c r="D41" s="200" t="s">
        <v>3151</v>
      </c>
      <c r="E41" s="201">
        <v>2016</v>
      </c>
      <c r="F41" s="201" t="s">
        <v>3152</v>
      </c>
      <c r="G41" s="200"/>
      <c r="H41" s="200"/>
      <c r="I41" s="651">
        <v>20</v>
      </c>
      <c r="J41" s="651">
        <v>20</v>
      </c>
      <c r="K41" s="1"/>
    </row>
    <row r="42" spans="1:11" ht="89.25">
      <c r="A42" s="126" t="s">
        <v>3153</v>
      </c>
      <c r="B42" s="138" t="s">
        <v>3154</v>
      </c>
      <c r="C42" s="139" t="s">
        <v>843</v>
      </c>
      <c r="D42" s="138" t="s">
        <v>3155</v>
      </c>
      <c r="E42" s="141">
        <v>2016</v>
      </c>
      <c r="F42" s="139" t="s">
        <v>464</v>
      </c>
      <c r="G42" s="227"/>
      <c r="H42" s="227"/>
      <c r="I42" s="230">
        <v>20</v>
      </c>
      <c r="J42" s="196">
        <f>I42/6</f>
        <v>3.3333333333333335</v>
      </c>
      <c r="K42" s="1"/>
    </row>
    <row r="43" spans="1:11" ht="89.25">
      <c r="A43" s="138" t="s">
        <v>3156</v>
      </c>
      <c r="B43" s="138" t="s">
        <v>3157</v>
      </c>
      <c r="C43" s="139" t="s">
        <v>843</v>
      </c>
      <c r="D43" s="138" t="s">
        <v>3155</v>
      </c>
      <c r="E43" s="141">
        <v>2016</v>
      </c>
      <c r="F43" s="139" t="s">
        <v>464</v>
      </c>
      <c r="G43" s="227"/>
      <c r="H43" s="227"/>
      <c r="I43" s="230">
        <v>20</v>
      </c>
      <c r="J43" s="196">
        <f>I43/6</f>
        <v>3.3333333333333335</v>
      </c>
      <c r="K43" s="1"/>
    </row>
    <row r="44" spans="1:11" ht="102">
      <c r="A44" s="200" t="s">
        <v>3158</v>
      </c>
      <c r="B44" s="200" t="s">
        <v>1710</v>
      </c>
      <c r="C44" s="139" t="s">
        <v>843</v>
      </c>
      <c r="D44" s="200" t="s">
        <v>3159</v>
      </c>
      <c r="E44" s="245">
        <v>2016</v>
      </c>
      <c r="F44" s="245" t="s">
        <v>2733</v>
      </c>
      <c r="G44" s="200" t="s">
        <v>3160</v>
      </c>
      <c r="H44" s="697" t="s">
        <v>3161</v>
      </c>
      <c r="I44" s="651">
        <v>20</v>
      </c>
      <c r="J44" s="651">
        <v>6.66</v>
      </c>
      <c r="K44" s="1"/>
    </row>
    <row r="45" spans="1:11" ht="127.5">
      <c r="A45" s="200" t="s">
        <v>3162</v>
      </c>
      <c r="B45" s="200" t="s">
        <v>3163</v>
      </c>
      <c r="C45" s="139" t="s">
        <v>843</v>
      </c>
      <c r="D45" s="200" t="s">
        <v>3147</v>
      </c>
      <c r="E45" s="245">
        <v>2016</v>
      </c>
      <c r="F45" s="245" t="s">
        <v>990</v>
      </c>
      <c r="G45" s="200" t="s">
        <v>3310</v>
      </c>
      <c r="H45" s="697" t="s">
        <v>3164</v>
      </c>
      <c r="I45" s="651">
        <v>20</v>
      </c>
      <c r="J45" s="651">
        <v>6.66</v>
      </c>
      <c r="K45" s="1"/>
    </row>
    <row r="46" spans="1:11" ht="127.5">
      <c r="A46" s="138" t="s">
        <v>3165</v>
      </c>
      <c r="B46" s="138" t="s">
        <v>3166</v>
      </c>
      <c r="C46" s="139" t="s">
        <v>843</v>
      </c>
      <c r="D46" s="138" t="s">
        <v>3147</v>
      </c>
      <c r="E46" s="141">
        <v>2016</v>
      </c>
      <c r="F46" s="139" t="s">
        <v>990</v>
      </c>
      <c r="G46" s="227" t="s">
        <v>3310</v>
      </c>
      <c r="H46" s="227" t="s">
        <v>3167</v>
      </c>
      <c r="I46" s="230">
        <v>20</v>
      </c>
      <c r="J46" s="196">
        <v>6.66</v>
      </c>
      <c r="K46" s="1"/>
    </row>
    <row r="47" spans="1:11" ht="127.5">
      <c r="A47" s="138" t="s">
        <v>3168</v>
      </c>
      <c r="B47" s="138" t="s">
        <v>3169</v>
      </c>
      <c r="C47" s="139" t="s">
        <v>843</v>
      </c>
      <c r="D47" s="138" t="s">
        <v>3147</v>
      </c>
      <c r="E47" s="141">
        <v>2016</v>
      </c>
      <c r="F47" s="139" t="s">
        <v>990</v>
      </c>
      <c r="G47" s="227" t="s">
        <v>3310</v>
      </c>
      <c r="H47" s="227" t="s">
        <v>3170</v>
      </c>
      <c r="I47" s="230">
        <v>20</v>
      </c>
      <c r="J47" s="196">
        <v>6.66</v>
      </c>
      <c r="K47" s="1"/>
    </row>
    <row r="48" spans="1:11" ht="127.5">
      <c r="A48" s="138" t="s">
        <v>3145</v>
      </c>
      <c r="B48" s="138" t="s">
        <v>3146</v>
      </c>
      <c r="C48" s="139" t="s">
        <v>843</v>
      </c>
      <c r="D48" s="138" t="s">
        <v>3147</v>
      </c>
      <c r="E48" s="141">
        <v>2016</v>
      </c>
      <c r="F48" s="139" t="s">
        <v>990</v>
      </c>
      <c r="G48" s="227" t="s">
        <v>3310</v>
      </c>
      <c r="H48" s="599" t="s">
        <v>3148</v>
      </c>
      <c r="I48" s="230">
        <v>20</v>
      </c>
      <c r="J48" s="196">
        <v>5</v>
      </c>
      <c r="K48" s="1"/>
    </row>
    <row r="49" spans="1:11" ht="127.5">
      <c r="A49" s="138" t="s">
        <v>3171</v>
      </c>
      <c r="B49" s="138" t="s">
        <v>3172</v>
      </c>
      <c r="C49" s="139" t="s">
        <v>843</v>
      </c>
      <c r="D49" s="138" t="s">
        <v>3147</v>
      </c>
      <c r="E49" s="141">
        <v>2016</v>
      </c>
      <c r="F49" s="139" t="s">
        <v>990</v>
      </c>
      <c r="G49" s="227" t="s">
        <v>3173</v>
      </c>
      <c r="H49" s="227" t="s">
        <v>3174</v>
      </c>
      <c r="I49" s="230">
        <v>20</v>
      </c>
      <c r="J49" s="196">
        <v>6.66</v>
      </c>
      <c r="K49" s="1"/>
    </row>
    <row r="50" spans="1:11" ht="51">
      <c r="A50" s="353" t="s">
        <v>3142</v>
      </c>
      <c r="B50" s="353" t="s">
        <v>3143</v>
      </c>
      <c r="C50" s="139" t="s">
        <v>843</v>
      </c>
      <c r="D50" s="353" t="s">
        <v>3135</v>
      </c>
      <c r="E50" s="695">
        <v>2016</v>
      </c>
      <c r="F50" s="333" t="s">
        <v>502</v>
      </c>
      <c r="G50" s="614" t="s">
        <v>3305</v>
      </c>
      <c r="H50" s="614" t="s">
        <v>3144</v>
      </c>
      <c r="I50" s="696">
        <v>20</v>
      </c>
      <c r="J50" s="440">
        <v>6.66</v>
      </c>
      <c r="K50" s="1"/>
    </row>
    <row r="51" spans="1:11" ht="102">
      <c r="A51" s="126" t="s">
        <v>3110</v>
      </c>
      <c r="B51" s="138" t="s">
        <v>3111</v>
      </c>
      <c r="C51" s="139" t="s">
        <v>843</v>
      </c>
      <c r="D51" s="138" t="s">
        <v>3112</v>
      </c>
      <c r="E51" s="141">
        <v>2016</v>
      </c>
      <c r="F51" s="139" t="s">
        <v>998</v>
      </c>
      <c r="G51" s="227"/>
      <c r="H51" s="227"/>
      <c r="I51" s="230" t="s">
        <v>503</v>
      </c>
      <c r="J51" s="196">
        <v>10</v>
      </c>
      <c r="K51" s="1"/>
    </row>
    <row r="52" spans="1:11" ht="89.25">
      <c r="A52" s="126" t="s">
        <v>3175</v>
      </c>
      <c r="B52" s="138" t="s">
        <v>3176</v>
      </c>
      <c r="C52" s="139" t="s">
        <v>843</v>
      </c>
      <c r="D52" s="138" t="s">
        <v>3177</v>
      </c>
      <c r="E52" s="141">
        <v>2016</v>
      </c>
      <c r="F52" s="139" t="s">
        <v>355</v>
      </c>
      <c r="G52" s="227"/>
      <c r="H52" s="227"/>
      <c r="I52" s="230" t="s">
        <v>503</v>
      </c>
      <c r="J52" s="196">
        <v>40</v>
      </c>
      <c r="K52" s="1"/>
    </row>
    <row r="53" spans="1:11">
      <c r="A53" s="126"/>
      <c r="B53" s="138"/>
      <c r="C53" s="138"/>
      <c r="D53" s="165"/>
      <c r="E53" s="165"/>
      <c r="F53" s="139"/>
      <c r="G53" s="139"/>
      <c r="H53" s="141"/>
      <c r="I53" s="228"/>
      <c r="J53" s="229"/>
      <c r="K53" s="1"/>
    </row>
    <row r="54" spans="1:11">
      <c r="A54" s="126"/>
      <c r="B54" s="138"/>
      <c r="C54" s="138"/>
      <c r="D54" s="165"/>
      <c r="E54" s="165"/>
      <c r="F54" s="139"/>
      <c r="G54" s="139"/>
      <c r="H54" s="141"/>
      <c r="I54" s="228"/>
      <c r="J54" s="229"/>
      <c r="K54" s="1"/>
    </row>
    <row r="55" spans="1:11">
      <c r="A55" s="126"/>
      <c r="B55" s="138"/>
      <c r="C55" s="139"/>
      <c r="D55" s="165"/>
      <c r="E55" s="141"/>
      <c r="F55" s="139"/>
      <c r="G55" s="140"/>
      <c r="H55" s="140"/>
      <c r="I55" s="230"/>
      <c r="J55" s="196"/>
      <c r="K55" s="1"/>
    </row>
    <row r="56" spans="1:11">
      <c r="A56" s="138"/>
      <c r="B56" s="138"/>
      <c r="C56" s="139"/>
      <c r="D56" s="165"/>
      <c r="E56" s="141"/>
      <c r="F56" s="139"/>
      <c r="G56" s="140"/>
      <c r="H56" s="140"/>
      <c r="I56" s="230"/>
      <c r="J56" s="196"/>
      <c r="K56" s="1"/>
    </row>
    <row r="57" spans="1:11">
      <c r="A57" s="138"/>
      <c r="B57" s="138"/>
      <c r="C57" s="139"/>
      <c r="D57" s="165"/>
      <c r="E57" s="141"/>
      <c r="F57" s="139"/>
      <c r="G57" s="140"/>
      <c r="H57" s="140"/>
      <c r="I57" s="230"/>
      <c r="J57" s="196"/>
      <c r="K57" s="1"/>
    </row>
    <row r="58" spans="1:11">
      <c r="A58" s="138"/>
      <c r="B58" s="138"/>
      <c r="C58" s="139"/>
      <c r="D58" s="165"/>
      <c r="E58" s="141"/>
      <c r="F58" s="139"/>
      <c r="G58" s="140"/>
      <c r="H58" s="140"/>
      <c r="I58" s="230"/>
      <c r="J58" s="196"/>
      <c r="K58" s="1"/>
    </row>
    <row r="59" spans="1:11">
      <c r="A59" s="9" t="s">
        <v>126</v>
      </c>
      <c r="F59" s="14"/>
      <c r="G59" s="14"/>
      <c r="H59" s="14"/>
      <c r="I59" s="102"/>
      <c r="J59" s="98">
        <f>SUM(J9:J58)</f>
        <v>532.72966666666684</v>
      </c>
    </row>
    <row r="60" spans="1:11">
      <c r="F60" s="14"/>
      <c r="G60" s="14"/>
      <c r="H60" s="14"/>
      <c r="I60" s="14"/>
    </row>
    <row r="61" spans="1:11">
      <c r="F61" s="14"/>
      <c r="G61" s="14"/>
      <c r="H61" s="14"/>
      <c r="I61" s="14"/>
    </row>
    <row r="63" spans="1:11">
      <c r="A63" s="26"/>
      <c r="B63" s="26"/>
    </row>
    <row r="64" spans="1:11">
      <c r="A64" s="15"/>
      <c r="B64" s="15"/>
    </row>
  </sheetData>
  <mergeCells count="4">
    <mergeCell ref="A2:J2"/>
    <mergeCell ref="A5:J5"/>
    <mergeCell ref="A4:J4"/>
    <mergeCell ref="A6:J6"/>
  </mergeCells>
  <phoneticPr fontId="21" type="noConversion"/>
  <hyperlinks>
    <hyperlink ref="D10" r:id="rId1"/>
    <hyperlink ref="G31" r:id="rId2"/>
  </hyperlinks>
  <pageMargins left="0.511811023622047" right="0.31496062992126" top="0.16" bottom="0" header="0" footer="0"/>
  <pageSetup paperSize="9" orientation="landscape" horizontalDpi="200" verticalDpi="200" r:id="rId3"/>
</worksheet>
</file>

<file path=xl/worksheets/sheet27.xml><?xml version="1.0" encoding="utf-8"?>
<worksheet xmlns="http://schemas.openxmlformats.org/spreadsheetml/2006/main" xmlns:r="http://schemas.openxmlformats.org/officeDocument/2006/relationships">
  <dimension ref="A2:E59"/>
  <sheetViews>
    <sheetView topLeftCell="A4" zoomScaleNormal="130" workbookViewId="0">
      <selection activeCell="A12" sqref="A12:E24"/>
    </sheetView>
  </sheetViews>
  <sheetFormatPr defaultColWidth="8.85546875" defaultRowHeight="15"/>
  <cols>
    <col min="1" max="1" width="29.7109375" style="2" customWidth="1"/>
    <col min="2" max="2" width="15.28515625" style="2" customWidth="1"/>
    <col min="3" max="3" width="57.140625" style="7" customWidth="1"/>
    <col min="4" max="4" width="19.42578125" style="1" customWidth="1"/>
    <col min="5" max="5" width="13.28515625" style="1" customWidth="1"/>
  </cols>
  <sheetData>
    <row r="2" spans="1:5" s="4" customFormat="1">
      <c r="A2" s="752" t="s">
        <v>303</v>
      </c>
      <c r="B2" s="753"/>
      <c r="C2" s="753"/>
      <c r="D2" s="753"/>
      <c r="E2" s="753"/>
    </row>
    <row r="3" spans="1:5" s="4" customFormat="1">
      <c r="A3" s="11"/>
      <c r="B3" s="11"/>
      <c r="C3" s="11"/>
      <c r="D3" s="11"/>
      <c r="E3" s="11"/>
    </row>
    <row r="4" spans="1:5" s="4" customFormat="1">
      <c r="A4" s="716" t="s">
        <v>302</v>
      </c>
      <c r="B4" s="716"/>
      <c r="C4" s="716"/>
      <c r="D4" s="716"/>
      <c r="E4" s="716"/>
    </row>
    <row r="5" spans="1:5" s="4" customFormat="1">
      <c r="A5" s="716" t="s">
        <v>231</v>
      </c>
      <c r="B5" s="716"/>
      <c r="C5" s="716"/>
      <c r="D5" s="716"/>
      <c r="E5" s="716"/>
    </row>
    <row r="6" spans="1:5" s="4" customFormat="1">
      <c r="A6" s="5"/>
      <c r="B6" s="5"/>
      <c r="C6" s="6"/>
      <c r="D6" s="6"/>
      <c r="E6" s="5"/>
    </row>
    <row r="7" spans="1:5" s="4" customFormat="1" ht="25.5">
      <c r="A7" s="78" t="s">
        <v>123</v>
      </c>
      <c r="B7" s="77" t="s">
        <v>960</v>
      </c>
      <c r="C7" s="80" t="s">
        <v>967</v>
      </c>
      <c r="D7" s="78" t="s">
        <v>124</v>
      </c>
      <c r="E7" s="79" t="s">
        <v>143</v>
      </c>
    </row>
    <row r="8" spans="1:5">
      <c r="A8" s="352" t="s">
        <v>742</v>
      </c>
      <c r="B8" s="139" t="s">
        <v>350</v>
      </c>
      <c r="C8" s="165" t="s">
        <v>743</v>
      </c>
      <c r="D8" s="139"/>
      <c r="E8" s="196">
        <v>100</v>
      </c>
    </row>
    <row r="9" spans="1:5">
      <c r="A9" s="352" t="s">
        <v>742</v>
      </c>
      <c r="B9" s="139" t="s">
        <v>350</v>
      </c>
      <c r="C9" s="165" t="s">
        <v>744</v>
      </c>
      <c r="D9" s="139"/>
      <c r="E9" s="196">
        <v>100</v>
      </c>
    </row>
    <row r="10" spans="1:5" ht="153">
      <c r="A10" s="165" t="s">
        <v>301</v>
      </c>
      <c r="B10" s="139" t="s">
        <v>350</v>
      </c>
      <c r="C10" s="165" t="s">
        <v>1450</v>
      </c>
      <c r="D10" s="139" t="s">
        <v>891</v>
      </c>
      <c r="E10" s="196">
        <v>100</v>
      </c>
    </row>
    <row r="11" spans="1:5" ht="25.5">
      <c r="A11" s="165" t="s">
        <v>1791</v>
      </c>
      <c r="B11" s="139" t="s">
        <v>582</v>
      </c>
      <c r="C11" s="165" t="s">
        <v>1898</v>
      </c>
      <c r="D11" s="139" t="s">
        <v>1899</v>
      </c>
      <c r="E11" s="196">
        <v>100</v>
      </c>
    </row>
    <row r="12" spans="1:5" ht="25.5">
      <c r="A12" s="165" t="s">
        <v>3470</v>
      </c>
      <c r="B12" s="139" t="s">
        <v>843</v>
      </c>
      <c r="C12" s="165" t="s">
        <v>3178</v>
      </c>
      <c r="D12" s="139" t="s">
        <v>3179</v>
      </c>
      <c r="E12" s="196">
        <v>100</v>
      </c>
    </row>
    <row r="13" spans="1:5" ht="25.5">
      <c r="A13" s="165" t="s">
        <v>3470</v>
      </c>
      <c r="B13" s="139" t="s">
        <v>843</v>
      </c>
      <c r="C13" s="165" t="s">
        <v>3180</v>
      </c>
      <c r="D13" s="139" t="s">
        <v>3181</v>
      </c>
      <c r="E13" s="196">
        <v>100</v>
      </c>
    </row>
    <row r="14" spans="1:5" ht="24">
      <c r="A14" s="165" t="s">
        <v>3497</v>
      </c>
      <c r="B14" s="139" t="s">
        <v>843</v>
      </c>
      <c r="C14" s="698" t="s">
        <v>3182</v>
      </c>
      <c r="D14" s="139" t="s">
        <v>3183</v>
      </c>
      <c r="E14" s="194">
        <v>100</v>
      </c>
    </row>
    <row r="15" spans="1:5">
      <c r="A15" s="165" t="s">
        <v>3497</v>
      </c>
      <c r="B15" s="139" t="s">
        <v>843</v>
      </c>
      <c r="C15" s="165" t="s">
        <v>3184</v>
      </c>
      <c r="D15" s="139" t="s">
        <v>3183</v>
      </c>
      <c r="E15" s="196">
        <v>100</v>
      </c>
    </row>
    <row r="16" spans="1:5" ht="25.5">
      <c r="A16" s="165" t="s">
        <v>3185</v>
      </c>
      <c r="B16" s="139" t="s">
        <v>843</v>
      </c>
      <c r="C16" s="165" t="s">
        <v>3186</v>
      </c>
      <c r="D16" s="139" t="s">
        <v>3187</v>
      </c>
      <c r="E16" s="196">
        <v>100</v>
      </c>
    </row>
    <row r="17" spans="1:5" ht="178.5">
      <c r="A17" s="165" t="s">
        <v>1918</v>
      </c>
      <c r="B17" s="139" t="s">
        <v>843</v>
      </c>
      <c r="C17" s="165" t="s">
        <v>3647</v>
      </c>
      <c r="D17" s="139" t="s">
        <v>3648</v>
      </c>
      <c r="E17" s="196">
        <v>100</v>
      </c>
    </row>
    <row r="18" spans="1:5" ht="25.5">
      <c r="A18" s="165" t="s">
        <v>3649</v>
      </c>
      <c r="B18" s="139" t="s">
        <v>843</v>
      </c>
      <c r="C18" s="165" t="s">
        <v>3650</v>
      </c>
      <c r="D18" s="139" t="s">
        <v>3651</v>
      </c>
      <c r="E18" s="196">
        <v>100</v>
      </c>
    </row>
    <row r="19" spans="1:5">
      <c r="A19" s="165" t="s">
        <v>3652</v>
      </c>
      <c r="B19" s="139" t="s">
        <v>843</v>
      </c>
      <c r="C19" s="165" t="s">
        <v>3653</v>
      </c>
      <c r="D19" s="684">
        <v>42401</v>
      </c>
      <c r="E19" s="194">
        <v>100</v>
      </c>
    </row>
    <row r="20" spans="1:5" ht="25.5">
      <c r="A20" s="165" t="s">
        <v>3652</v>
      </c>
      <c r="B20" s="139" t="s">
        <v>843</v>
      </c>
      <c r="C20" s="165" t="s">
        <v>3654</v>
      </c>
      <c r="D20" s="139" t="s">
        <v>3655</v>
      </c>
      <c r="E20" s="194">
        <v>100</v>
      </c>
    </row>
    <row r="21" spans="1:5" ht="25.5">
      <c r="A21" s="165" t="s">
        <v>3652</v>
      </c>
      <c r="B21" s="139" t="s">
        <v>843</v>
      </c>
      <c r="C21" s="165" t="s">
        <v>3656</v>
      </c>
      <c r="D21" s="139" t="s">
        <v>3657</v>
      </c>
      <c r="E21" s="194">
        <v>100</v>
      </c>
    </row>
    <row r="22" spans="1:5" ht="25.5">
      <c r="A22" s="165" t="s">
        <v>3652</v>
      </c>
      <c r="B22" s="139" t="s">
        <v>843</v>
      </c>
      <c r="C22" s="165" t="s">
        <v>3658</v>
      </c>
      <c r="D22" s="684">
        <v>42583</v>
      </c>
      <c r="E22" s="194">
        <v>100</v>
      </c>
    </row>
    <row r="23" spans="1:5">
      <c r="A23" s="165" t="s">
        <v>3536</v>
      </c>
      <c r="B23" s="139" t="s">
        <v>843</v>
      </c>
      <c r="C23" s="165" t="s">
        <v>3659</v>
      </c>
      <c r="D23" s="139"/>
      <c r="E23" s="194">
        <v>100</v>
      </c>
    </row>
    <row r="24" spans="1:5" ht="114.75">
      <c r="A24" s="165" t="s">
        <v>3539</v>
      </c>
      <c r="B24" s="139" t="s">
        <v>843</v>
      </c>
      <c r="C24" s="202" t="s">
        <v>3660</v>
      </c>
      <c r="D24" s="139" t="s">
        <v>3661</v>
      </c>
      <c r="E24" s="194">
        <v>100</v>
      </c>
    </row>
    <row r="25" spans="1:5">
      <c r="A25" s="165"/>
      <c r="B25" s="139"/>
      <c r="C25" s="165"/>
      <c r="D25" s="139"/>
      <c r="E25" s="196"/>
    </row>
    <row r="26" spans="1:5">
      <c r="A26" s="165"/>
      <c r="B26" s="139"/>
      <c r="C26" s="165"/>
      <c r="D26" s="139"/>
      <c r="E26" s="196"/>
    </row>
    <row r="27" spans="1:5">
      <c r="A27" s="165"/>
      <c r="B27" s="139"/>
      <c r="C27" s="165"/>
      <c r="D27" s="139"/>
      <c r="E27" s="196"/>
    </row>
    <row r="28" spans="1:5">
      <c r="A28" s="165"/>
      <c r="B28" s="139"/>
      <c r="C28" s="165"/>
      <c r="D28" s="139"/>
      <c r="E28" s="196"/>
    </row>
    <row r="29" spans="1:5">
      <c r="A29" s="165"/>
      <c r="B29" s="139"/>
      <c r="C29" s="165"/>
      <c r="D29" s="139"/>
      <c r="E29" s="196"/>
    </row>
    <row r="30" spans="1:5">
      <c r="A30" s="165"/>
      <c r="B30" s="139"/>
      <c r="C30" s="165"/>
      <c r="D30" s="139"/>
      <c r="E30" s="196"/>
    </row>
    <row r="31" spans="1:5">
      <c r="A31" s="165"/>
      <c r="B31" s="139"/>
      <c r="C31" s="165"/>
      <c r="D31" s="139"/>
      <c r="E31" s="196"/>
    </row>
    <row r="32" spans="1:5">
      <c r="A32" s="165"/>
      <c r="B32" s="139"/>
      <c r="C32" s="165"/>
      <c r="D32" s="139"/>
      <c r="E32" s="196"/>
    </row>
    <row r="33" spans="1:5">
      <c r="A33" s="165"/>
      <c r="B33" s="139"/>
      <c r="C33" s="165"/>
      <c r="D33" s="139"/>
      <c r="E33" s="196"/>
    </row>
    <row r="34" spans="1:5">
      <c r="A34" s="165"/>
      <c r="B34" s="139"/>
      <c r="C34" s="165"/>
      <c r="D34" s="139"/>
      <c r="E34" s="196"/>
    </row>
    <row r="35" spans="1:5">
      <c r="A35" s="165"/>
      <c r="B35" s="139"/>
      <c r="C35" s="165"/>
      <c r="D35" s="139"/>
      <c r="E35" s="196"/>
    </row>
    <row r="36" spans="1:5">
      <c r="A36" s="165"/>
      <c r="B36" s="139"/>
      <c r="C36" s="165"/>
      <c r="D36" s="139"/>
      <c r="E36" s="196"/>
    </row>
    <row r="37" spans="1:5">
      <c r="A37" s="165"/>
      <c r="B37" s="139"/>
      <c r="C37" s="165"/>
      <c r="D37" s="139"/>
      <c r="E37" s="196"/>
    </row>
    <row r="38" spans="1:5">
      <c r="A38" s="165"/>
      <c r="B38" s="139"/>
      <c r="C38" s="165"/>
      <c r="D38" s="139"/>
      <c r="E38" s="196"/>
    </row>
    <row r="39" spans="1:5">
      <c r="A39" s="165"/>
      <c r="B39" s="139"/>
      <c r="C39" s="165"/>
      <c r="D39" s="139"/>
      <c r="E39" s="196"/>
    </row>
    <row r="40" spans="1:5">
      <c r="A40" s="165"/>
      <c r="B40" s="139"/>
      <c r="C40" s="165"/>
      <c r="D40" s="139"/>
      <c r="E40" s="196"/>
    </row>
    <row r="41" spans="1:5">
      <c r="A41" s="165"/>
      <c r="B41" s="139"/>
      <c r="C41" s="165"/>
      <c r="D41" s="139"/>
      <c r="E41" s="196"/>
    </row>
    <row r="42" spans="1:5">
      <c r="A42" s="165"/>
      <c r="B42" s="139"/>
      <c r="C42" s="165"/>
      <c r="D42" s="139"/>
      <c r="E42" s="196"/>
    </row>
    <row r="43" spans="1:5">
      <c r="A43" s="165"/>
      <c r="B43" s="139"/>
      <c r="C43" s="165"/>
      <c r="D43" s="139"/>
      <c r="E43" s="196"/>
    </row>
    <row r="44" spans="1:5">
      <c r="A44" s="165"/>
      <c r="B44" s="139"/>
      <c r="C44" s="165"/>
      <c r="D44" s="139"/>
      <c r="E44" s="196"/>
    </row>
    <row r="45" spans="1:5">
      <c r="A45" s="165"/>
      <c r="B45" s="139"/>
      <c r="C45" s="165"/>
      <c r="D45" s="139"/>
      <c r="E45" s="196"/>
    </row>
    <row r="46" spans="1:5">
      <c r="A46" s="165"/>
      <c r="B46" s="139"/>
      <c r="C46" s="165"/>
      <c r="D46" s="139"/>
      <c r="E46" s="196"/>
    </row>
    <row r="47" spans="1:5">
      <c r="A47" s="165"/>
      <c r="B47" s="139"/>
      <c r="C47" s="165"/>
      <c r="D47" s="139"/>
      <c r="E47" s="196"/>
    </row>
    <row r="48" spans="1:5">
      <c r="A48" s="165"/>
      <c r="B48" s="139"/>
      <c r="C48" s="165"/>
      <c r="D48" s="139"/>
      <c r="E48" s="196"/>
    </row>
    <row r="49" spans="1:5">
      <c r="A49" s="165"/>
      <c r="B49" s="139"/>
      <c r="C49" s="165"/>
      <c r="D49" s="139"/>
      <c r="E49" s="196"/>
    </row>
    <row r="50" spans="1:5">
      <c r="A50" s="165"/>
      <c r="B50" s="139"/>
      <c r="C50" s="165"/>
      <c r="D50" s="139"/>
      <c r="E50" s="196"/>
    </row>
    <row r="51" spans="1:5">
      <c r="A51" s="165"/>
      <c r="B51" s="139"/>
      <c r="C51" s="165"/>
      <c r="D51" s="139"/>
      <c r="E51" s="196"/>
    </row>
    <row r="52" spans="1:5">
      <c r="A52" s="165"/>
      <c r="B52" s="139"/>
      <c r="C52" s="165"/>
      <c r="D52" s="139"/>
      <c r="E52" s="196"/>
    </row>
    <row r="53" spans="1:5">
      <c r="A53" s="165"/>
      <c r="B53" s="139"/>
      <c r="C53" s="165"/>
      <c r="D53" s="139"/>
      <c r="E53" s="196"/>
    </row>
    <row r="54" spans="1:5">
      <c r="A54" s="165"/>
      <c r="B54" s="139"/>
      <c r="C54" s="165"/>
      <c r="D54" s="139"/>
      <c r="E54" s="196"/>
    </row>
    <row r="55" spans="1:5">
      <c r="A55" s="165"/>
      <c r="B55" s="139"/>
      <c r="C55" s="165"/>
      <c r="D55" s="139"/>
      <c r="E55" s="196"/>
    </row>
    <row r="56" spans="1:5">
      <c r="A56" s="165"/>
      <c r="B56" s="139"/>
      <c r="C56" s="165"/>
      <c r="D56" s="139"/>
      <c r="E56" s="196"/>
    </row>
    <row r="57" spans="1:5">
      <c r="A57" s="165"/>
      <c r="B57" s="139"/>
      <c r="C57" s="165"/>
      <c r="D57" s="139"/>
      <c r="E57" s="196"/>
    </row>
    <row r="58" spans="1:5">
      <c r="A58" s="9" t="s">
        <v>126</v>
      </c>
      <c r="D58" s="7"/>
      <c r="E58" s="98">
        <f>SUM(E8:E57)</f>
        <v>1700</v>
      </c>
    </row>
    <row r="59" spans="1:5">
      <c r="D59" s="7"/>
    </row>
  </sheetData>
  <mergeCells count="3">
    <mergeCell ref="A5:E5"/>
    <mergeCell ref="A4:E4"/>
    <mergeCell ref="A2:E2"/>
  </mergeCells>
  <phoneticPr fontId="21" type="noConversion"/>
  <pageMargins left="0.511811023622047" right="0.31496062992126" top="0" bottom="0" header="0" footer="0"/>
  <pageSetup paperSize="9" orientation="landscape" horizontalDpi="200" verticalDpi="200" r:id="rId1"/>
</worksheet>
</file>

<file path=xl/worksheets/sheet3.xml><?xml version="1.0" encoding="utf-8"?>
<worksheet xmlns="http://schemas.openxmlformats.org/spreadsheetml/2006/main" xmlns:r="http://schemas.openxmlformats.org/officeDocument/2006/relationships">
  <dimension ref="A2:O59"/>
  <sheetViews>
    <sheetView zoomScaleNormal="100" workbookViewId="0">
      <selection activeCell="T11" sqref="T11"/>
    </sheetView>
  </sheetViews>
  <sheetFormatPr defaultColWidth="8.85546875" defaultRowHeight="15"/>
  <cols>
    <col min="1" max="1" width="18.140625" style="2" customWidth="1"/>
    <col min="2" max="2" width="10.85546875" style="7" customWidth="1"/>
    <col min="3" max="3" width="7.28515625" style="7" customWidth="1"/>
    <col min="4" max="4" width="13.42578125" style="1" customWidth="1"/>
    <col min="5" max="5" width="6" style="1" customWidth="1"/>
    <col min="6" max="6" width="6.42578125" style="1" customWidth="1"/>
    <col min="7" max="7" width="11.28515625" style="1" customWidth="1"/>
    <col min="8" max="9" width="10" style="1" customWidth="1"/>
    <col min="10" max="10" width="9.5703125" style="1" customWidth="1"/>
    <col min="11" max="11" width="7.85546875" style="1" customWidth="1"/>
    <col min="12" max="12" width="7.85546875" style="59" customWidth="1"/>
    <col min="13" max="13" width="11" style="1" customWidth="1"/>
    <col min="14" max="14" width="5.85546875" style="1" customWidth="1"/>
    <col min="15" max="15" width="10.7109375" customWidth="1"/>
  </cols>
  <sheetData>
    <row r="2" spans="1:15" s="4" customFormat="1" ht="15" customHeight="1">
      <c r="A2" s="713" t="s">
        <v>150</v>
      </c>
      <c r="B2" s="713"/>
      <c r="C2" s="713"/>
      <c r="D2" s="713"/>
      <c r="E2" s="713"/>
      <c r="F2" s="713"/>
      <c r="G2" s="713"/>
      <c r="H2" s="713"/>
      <c r="I2" s="713"/>
      <c r="J2" s="713"/>
      <c r="K2" s="713"/>
      <c r="L2" s="713"/>
      <c r="M2" s="713"/>
      <c r="N2" s="713"/>
      <c r="O2" s="713"/>
    </row>
    <row r="3" spans="1:15" s="4" customFormat="1">
      <c r="A3" s="11"/>
      <c r="B3" s="11"/>
      <c r="C3" s="11"/>
      <c r="D3" s="11"/>
      <c r="E3" s="11"/>
      <c r="F3" s="11"/>
      <c r="G3" s="11"/>
      <c r="H3" s="11"/>
      <c r="I3" s="3"/>
      <c r="J3" s="3"/>
      <c r="K3" s="3"/>
      <c r="L3" s="60"/>
      <c r="M3" s="3"/>
      <c r="N3" s="3"/>
    </row>
    <row r="4" spans="1:15" s="4" customFormat="1">
      <c r="A4" s="715" t="s">
        <v>189</v>
      </c>
      <c r="B4" s="716"/>
      <c r="C4" s="716"/>
      <c r="D4" s="716"/>
      <c r="E4" s="716"/>
      <c r="F4" s="716"/>
      <c r="G4" s="716"/>
      <c r="H4" s="716"/>
      <c r="I4" s="716"/>
      <c r="J4" s="716"/>
      <c r="K4" s="716"/>
      <c r="L4" s="716"/>
      <c r="M4" s="716"/>
      <c r="N4" s="716"/>
      <c r="O4" s="716"/>
    </row>
    <row r="5" spans="1:15" s="4" customFormat="1" ht="15" customHeight="1">
      <c r="A5" s="714" t="s">
        <v>192</v>
      </c>
      <c r="B5" s="714"/>
      <c r="C5" s="714"/>
      <c r="D5" s="714"/>
      <c r="E5" s="714"/>
      <c r="F5" s="714"/>
      <c r="G5" s="714"/>
      <c r="H5" s="714"/>
      <c r="I5" s="714"/>
      <c r="J5" s="714"/>
      <c r="K5" s="714"/>
      <c r="L5" s="714"/>
      <c r="M5" s="66"/>
      <c r="N5" s="67"/>
      <c r="O5" s="69"/>
    </row>
    <row r="6" spans="1:15" s="4" customFormat="1">
      <c r="A6" s="715" t="s">
        <v>970</v>
      </c>
      <c r="B6" s="716"/>
      <c r="C6" s="716"/>
      <c r="D6" s="716"/>
      <c r="E6" s="716"/>
      <c r="F6" s="716"/>
      <c r="G6" s="716"/>
      <c r="H6" s="716"/>
      <c r="I6" s="716"/>
      <c r="J6" s="716"/>
      <c r="K6" s="716"/>
      <c r="L6" s="716"/>
      <c r="M6" s="716"/>
      <c r="N6" s="716"/>
      <c r="O6" s="716"/>
    </row>
    <row r="7" spans="1:15" s="4" customFormat="1" ht="15" customHeight="1">
      <c r="A7" s="32"/>
      <c r="B7" s="32"/>
      <c r="C7" s="32"/>
      <c r="D7" s="32"/>
      <c r="E7" s="32"/>
      <c r="F7" s="32"/>
      <c r="G7" s="32"/>
      <c r="H7" s="32"/>
      <c r="I7" s="32"/>
      <c r="J7" s="32"/>
      <c r="K7" s="32"/>
      <c r="L7" s="61"/>
      <c r="M7" s="32"/>
      <c r="N7" s="3"/>
    </row>
    <row r="8" spans="1:15" s="33" customFormat="1" ht="89.25">
      <c r="A8" s="80" t="s">
        <v>121</v>
      </c>
      <c r="B8" s="80" t="s">
        <v>179</v>
      </c>
      <c r="C8" s="77" t="s">
        <v>960</v>
      </c>
      <c r="D8" s="77" t="s">
        <v>132</v>
      </c>
      <c r="E8" s="77" t="s">
        <v>146</v>
      </c>
      <c r="F8" s="77" t="s">
        <v>180</v>
      </c>
      <c r="G8" s="80" t="s">
        <v>181</v>
      </c>
      <c r="H8" s="77" t="s">
        <v>182</v>
      </c>
      <c r="I8" s="77" t="s">
        <v>149</v>
      </c>
      <c r="J8" s="77" t="s">
        <v>183</v>
      </c>
      <c r="K8" s="77" t="s">
        <v>184</v>
      </c>
      <c r="L8" s="94" t="s">
        <v>185</v>
      </c>
      <c r="M8" s="77" t="s">
        <v>187</v>
      </c>
      <c r="N8" s="80" t="s">
        <v>131</v>
      </c>
      <c r="O8" s="80" t="s">
        <v>188</v>
      </c>
    </row>
    <row r="9" spans="1:15" s="33" customFormat="1" ht="102">
      <c r="A9" s="278" t="s">
        <v>2077</v>
      </c>
      <c r="B9" s="278" t="s">
        <v>2078</v>
      </c>
      <c r="C9" s="535" t="s">
        <v>843</v>
      </c>
      <c r="D9" s="535" t="s">
        <v>2079</v>
      </c>
      <c r="E9" s="145">
        <v>8</v>
      </c>
      <c r="F9" s="145">
        <v>11</v>
      </c>
      <c r="G9" s="536" t="s">
        <v>2080</v>
      </c>
      <c r="H9" s="316" t="s">
        <v>2081</v>
      </c>
      <c r="I9" s="145" t="s">
        <v>2082</v>
      </c>
      <c r="J9" s="147" t="s">
        <v>2083</v>
      </c>
      <c r="K9" s="537">
        <v>2016</v>
      </c>
      <c r="L9" s="538" t="s">
        <v>421</v>
      </c>
      <c r="M9" s="537">
        <v>1.343</v>
      </c>
      <c r="N9" s="539">
        <v>300</v>
      </c>
      <c r="O9" s="186">
        <v>100</v>
      </c>
    </row>
    <row r="10" spans="1:15" s="33" customFormat="1" ht="153">
      <c r="A10" s="404" t="s">
        <v>2084</v>
      </c>
      <c r="B10" s="138" t="s">
        <v>2085</v>
      </c>
      <c r="C10" s="127" t="s">
        <v>843</v>
      </c>
      <c r="D10" s="127" t="s">
        <v>2079</v>
      </c>
      <c r="E10" s="127">
        <v>8</v>
      </c>
      <c r="F10" s="139">
        <v>12</v>
      </c>
      <c r="G10" s="303" t="s">
        <v>2086</v>
      </c>
      <c r="H10" s="138" t="s">
        <v>2087</v>
      </c>
      <c r="I10" s="138" t="s">
        <v>2088</v>
      </c>
      <c r="J10" s="140" t="s">
        <v>2089</v>
      </c>
      <c r="K10" s="132">
        <v>2016</v>
      </c>
      <c r="L10" s="133">
        <v>12</v>
      </c>
      <c r="M10" s="418">
        <v>1343</v>
      </c>
      <c r="N10" s="150">
        <v>300</v>
      </c>
      <c r="O10" s="135">
        <v>100</v>
      </c>
    </row>
    <row r="11" spans="1:15" s="33" customFormat="1" ht="76.5">
      <c r="A11" s="404" t="s">
        <v>2090</v>
      </c>
      <c r="B11" s="138" t="s">
        <v>2091</v>
      </c>
      <c r="C11" s="127" t="s">
        <v>843</v>
      </c>
      <c r="D11" s="127" t="s">
        <v>2079</v>
      </c>
      <c r="E11" s="127">
        <v>8</v>
      </c>
      <c r="F11" s="127">
        <v>8</v>
      </c>
      <c r="G11" s="127" t="s">
        <v>2086</v>
      </c>
      <c r="H11" s="126" t="s">
        <v>2092</v>
      </c>
      <c r="I11" s="138" t="s">
        <v>2093</v>
      </c>
      <c r="J11" s="136" t="s">
        <v>2094</v>
      </c>
      <c r="K11" s="132">
        <v>2016</v>
      </c>
      <c r="L11" s="133">
        <v>8</v>
      </c>
      <c r="M11" s="418">
        <v>1343</v>
      </c>
      <c r="N11" s="174">
        <v>300</v>
      </c>
      <c r="O11" s="135">
        <v>60</v>
      </c>
    </row>
    <row r="12" spans="1:15" s="33" customFormat="1" ht="63.75">
      <c r="A12" s="404" t="s">
        <v>2095</v>
      </c>
      <c r="B12" s="138" t="s">
        <v>2096</v>
      </c>
      <c r="C12" s="139" t="s">
        <v>843</v>
      </c>
      <c r="D12" s="139" t="s">
        <v>2097</v>
      </c>
      <c r="E12" s="139">
        <v>55</v>
      </c>
      <c r="F12" s="139">
        <v>4</v>
      </c>
      <c r="G12" s="303" t="s">
        <v>2098</v>
      </c>
      <c r="H12" s="138" t="s">
        <v>2099</v>
      </c>
      <c r="I12" s="138">
        <v>376167100074</v>
      </c>
      <c r="J12" s="140" t="s">
        <v>2100</v>
      </c>
      <c r="K12" s="139">
        <v>2016</v>
      </c>
      <c r="L12" s="141">
        <v>12</v>
      </c>
      <c r="M12" s="139" t="s">
        <v>2101</v>
      </c>
      <c r="N12" s="174">
        <v>300</v>
      </c>
      <c r="O12" s="135">
        <v>150</v>
      </c>
    </row>
    <row r="13" spans="1:15" s="33" customFormat="1" ht="12.75">
      <c r="A13" s="123"/>
      <c r="B13" s="123"/>
      <c r="C13" s="124"/>
      <c r="D13" s="124"/>
      <c r="E13" s="124"/>
      <c r="F13" s="124"/>
      <c r="G13" s="123"/>
      <c r="H13" s="124"/>
      <c r="I13" s="124"/>
      <c r="J13" s="124"/>
      <c r="K13" s="124"/>
      <c r="L13" s="125"/>
      <c r="M13" s="124"/>
      <c r="N13" s="123"/>
      <c r="O13" s="123"/>
    </row>
    <row r="14" spans="1:15" s="33" customFormat="1" ht="12.75">
      <c r="A14" s="123"/>
      <c r="B14" s="123"/>
      <c r="C14" s="124"/>
      <c r="D14" s="124"/>
      <c r="E14" s="124"/>
      <c r="F14" s="124"/>
      <c r="G14" s="123"/>
      <c r="H14" s="124"/>
      <c r="I14" s="124"/>
      <c r="J14" s="124"/>
      <c r="K14" s="124"/>
      <c r="L14" s="125"/>
      <c r="M14" s="124"/>
      <c r="N14" s="123"/>
      <c r="O14" s="123"/>
    </row>
    <row r="15" spans="1:15" s="33" customFormat="1" ht="12.75">
      <c r="A15" s="123"/>
      <c r="B15" s="123"/>
      <c r="C15" s="124"/>
      <c r="D15" s="124"/>
      <c r="E15" s="124"/>
      <c r="F15" s="124"/>
      <c r="G15" s="123"/>
      <c r="H15" s="124"/>
      <c r="I15" s="124"/>
      <c r="J15" s="124"/>
      <c r="K15" s="124"/>
      <c r="L15" s="125"/>
      <c r="M15" s="124"/>
      <c r="N15" s="123"/>
      <c r="O15" s="123"/>
    </row>
    <row r="16" spans="1:15" s="33" customFormat="1" ht="12.75">
      <c r="A16" s="123"/>
      <c r="B16" s="123"/>
      <c r="C16" s="124"/>
      <c r="D16" s="124"/>
      <c r="E16" s="124"/>
      <c r="F16" s="124"/>
      <c r="G16" s="123"/>
      <c r="H16" s="124"/>
      <c r="I16" s="124"/>
      <c r="J16" s="124"/>
      <c r="K16" s="124"/>
      <c r="L16" s="125"/>
      <c r="M16" s="124"/>
      <c r="N16" s="123"/>
      <c r="O16" s="123"/>
    </row>
    <row r="17" spans="1:15" s="33" customFormat="1" ht="12.75">
      <c r="A17" s="123"/>
      <c r="B17" s="123"/>
      <c r="C17" s="124"/>
      <c r="D17" s="124"/>
      <c r="E17" s="124"/>
      <c r="F17" s="124"/>
      <c r="G17" s="123"/>
      <c r="H17" s="124"/>
      <c r="I17" s="124"/>
      <c r="J17" s="124"/>
      <c r="K17" s="124"/>
      <c r="L17" s="125"/>
      <c r="M17" s="124"/>
      <c r="N17" s="123"/>
      <c r="O17" s="123"/>
    </row>
    <row r="18" spans="1:15" s="33" customFormat="1" ht="12.75">
      <c r="A18" s="123"/>
      <c r="B18" s="123"/>
      <c r="C18" s="124"/>
      <c r="D18" s="124"/>
      <c r="E18" s="124"/>
      <c r="F18" s="124"/>
      <c r="G18" s="123"/>
      <c r="H18" s="124"/>
      <c r="I18" s="124"/>
      <c r="J18" s="124"/>
      <c r="K18" s="124"/>
      <c r="L18" s="125"/>
      <c r="M18" s="124"/>
      <c r="N18" s="123"/>
      <c r="O18" s="123"/>
    </row>
    <row r="19" spans="1:15" s="33" customFormat="1" ht="12.75">
      <c r="A19" s="123"/>
      <c r="B19" s="123"/>
      <c r="C19" s="124"/>
      <c r="D19" s="124"/>
      <c r="E19" s="124"/>
      <c r="F19" s="124"/>
      <c r="G19" s="123"/>
      <c r="H19" s="124"/>
      <c r="I19" s="124"/>
      <c r="J19" s="124"/>
      <c r="K19" s="124"/>
      <c r="L19" s="125"/>
      <c r="M19" s="124"/>
      <c r="N19" s="123"/>
      <c r="O19" s="123"/>
    </row>
    <row r="20" spans="1:15" s="33" customFormat="1" ht="12.75">
      <c r="A20" s="123"/>
      <c r="B20" s="123"/>
      <c r="C20" s="124"/>
      <c r="D20" s="124"/>
      <c r="E20" s="124"/>
      <c r="F20" s="124"/>
      <c r="G20" s="123"/>
      <c r="H20" s="124"/>
      <c r="I20" s="124"/>
      <c r="J20" s="124"/>
      <c r="K20" s="124"/>
      <c r="L20" s="125"/>
      <c r="M20" s="124"/>
      <c r="N20" s="123"/>
      <c r="O20" s="123"/>
    </row>
    <row r="21" spans="1:15" s="33" customFormat="1" ht="12.75">
      <c r="A21" s="123"/>
      <c r="B21" s="123"/>
      <c r="C21" s="124"/>
      <c r="D21" s="124"/>
      <c r="E21" s="124"/>
      <c r="F21" s="124"/>
      <c r="G21" s="123"/>
      <c r="H21" s="124"/>
      <c r="I21" s="124"/>
      <c r="J21" s="124"/>
      <c r="K21" s="124"/>
      <c r="L21" s="125"/>
      <c r="M21" s="124"/>
      <c r="N21" s="123"/>
      <c r="O21" s="123"/>
    </row>
    <row r="22" spans="1:15" s="33" customFormat="1" ht="12.75">
      <c r="A22" s="123"/>
      <c r="B22" s="123"/>
      <c r="C22" s="124"/>
      <c r="D22" s="124"/>
      <c r="E22" s="124"/>
      <c r="F22" s="124"/>
      <c r="G22" s="123"/>
      <c r="H22" s="124"/>
      <c r="I22" s="124"/>
      <c r="J22" s="124"/>
      <c r="K22" s="124"/>
      <c r="L22" s="125"/>
      <c r="M22" s="124"/>
      <c r="N22" s="123"/>
      <c r="O22" s="123"/>
    </row>
    <row r="23" spans="1:15" s="33" customFormat="1" ht="12.75">
      <c r="A23" s="123"/>
      <c r="B23" s="123"/>
      <c r="C23" s="124"/>
      <c r="D23" s="124"/>
      <c r="E23" s="124"/>
      <c r="F23" s="124"/>
      <c r="G23" s="123"/>
      <c r="H23" s="124"/>
      <c r="I23" s="124"/>
      <c r="J23" s="124"/>
      <c r="K23" s="124"/>
      <c r="L23" s="125"/>
      <c r="M23" s="124"/>
      <c r="N23" s="123"/>
      <c r="O23" s="123"/>
    </row>
    <row r="24" spans="1:15" s="33" customFormat="1" ht="12.75">
      <c r="A24" s="123"/>
      <c r="B24" s="123"/>
      <c r="C24" s="124"/>
      <c r="D24" s="124"/>
      <c r="E24" s="124"/>
      <c r="F24" s="124"/>
      <c r="G24" s="123"/>
      <c r="H24" s="124"/>
      <c r="I24" s="124"/>
      <c r="J24" s="124"/>
      <c r="K24" s="124"/>
      <c r="L24" s="125"/>
      <c r="M24" s="124"/>
      <c r="N24" s="123"/>
      <c r="O24" s="123"/>
    </row>
    <row r="25" spans="1:15" s="33" customFormat="1" ht="12.75">
      <c r="A25" s="123"/>
      <c r="B25" s="123"/>
      <c r="C25" s="124"/>
      <c r="D25" s="124"/>
      <c r="E25" s="124"/>
      <c r="F25" s="124"/>
      <c r="G25" s="123"/>
      <c r="H25" s="124"/>
      <c r="I25" s="124"/>
      <c r="J25" s="124"/>
      <c r="K25" s="124"/>
      <c r="L25" s="125"/>
      <c r="M25" s="124"/>
      <c r="N25" s="123"/>
      <c r="O25" s="123"/>
    </row>
    <row r="26" spans="1:15" s="33" customFormat="1" ht="12.75">
      <c r="A26" s="123"/>
      <c r="B26" s="123"/>
      <c r="C26" s="124"/>
      <c r="D26" s="124"/>
      <c r="E26" s="124"/>
      <c r="F26" s="124"/>
      <c r="G26" s="123"/>
      <c r="H26" s="124"/>
      <c r="I26" s="124"/>
      <c r="J26" s="124"/>
      <c r="K26" s="124"/>
      <c r="L26" s="125"/>
      <c r="M26" s="124"/>
      <c r="N26" s="123"/>
      <c r="O26" s="123"/>
    </row>
    <row r="27" spans="1:15" s="33" customFormat="1" ht="12.75">
      <c r="A27" s="123"/>
      <c r="B27" s="123"/>
      <c r="C27" s="124"/>
      <c r="D27" s="124"/>
      <c r="E27" s="124"/>
      <c r="F27" s="124"/>
      <c r="G27" s="123"/>
      <c r="H27" s="124"/>
      <c r="I27" s="124"/>
      <c r="J27" s="124"/>
      <c r="K27" s="124"/>
      <c r="L27" s="125"/>
      <c r="M27" s="124"/>
      <c r="N27" s="123"/>
      <c r="O27" s="123"/>
    </row>
    <row r="28" spans="1:15" s="33" customFormat="1" ht="12.75">
      <c r="A28" s="123"/>
      <c r="B28" s="123"/>
      <c r="C28" s="124"/>
      <c r="D28" s="124"/>
      <c r="E28" s="124"/>
      <c r="F28" s="124"/>
      <c r="G28" s="123"/>
      <c r="H28" s="124"/>
      <c r="I28" s="124"/>
      <c r="J28" s="124"/>
      <c r="K28" s="124"/>
      <c r="L28" s="125"/>
      <c r="M28" s="124"/>
      <c r="N28" s="123"/>
      <c r="O28" s="123"/>
    </row>
    <row r="29" spans="1:15" s="33" customFormat="1" ht="12.75">
      <c r="A29" s="123"/>
      <c r="B29" s="123"/>
      <c r="C29" s="124"/>
      <c r="D29" s="124"/>
      <c r="E29" s="124"/>
      <c r="F29" s="124"/>
      <c r="G29" s="123"/>
      <c r="H29" s="124"/>
      <c r="I29" s="124"/>
      <c r="J29" s="124"/>
      <c r="K29" s="124"/>
      <c r="L29" s="125"/>
      <c r="M29" s="124"/>
      <c r="N29" s="123"/>
      <c r="O29" s="123"/>
    </row>
    <row r="30" spans="1:15" s="33" customFormat="1" ht="12.75">
      <c r="A30" s="123"/>
      <c r="B30" s="123"/>
      <c r="C30" s="124"/>
      <c r="D30" s="124"/>
      <c r="E30" s="124"/>
      <c r="F30" s="124"/>
      <c r="G30" s="123"/>
      <c r="H30" s="124"/>
      <c r="I30" s="124"/>
      <c r="J30" s="124"/>
      <c r="K30" s="124"/>
      <c r="L30" s="125"/>
      <c r="M30" s="124"/>
      <c r="N30" s="123"/>
      <c r="O30" s="123"/>
    </row>
    <row r="31" spans="1:15" s="33" customFormat="1" ht="12.75">
      <c r="A31" s="123"/>
      <c r="B31" s="123"/>
      <c r="C31" s="124"/>
      <c r="D31" s="124"/>
      <c r="E31" s="124"/>
      <c r="F31" s="124"/>
      <c r="G31" s="123"/>
      <c r="H31" s="124"/>
      <c r="I31" s="124"/>
      <c r="J31" s="124"/>
      <c r="K31" s="124"/>
      <c r="L31" s="125"/>
      <c r="M31" s="124"/>
      <c r="N31" s="123"/>
      <c r="O31" s="123"/>
    </row>
    <row r="32" spans="1:15" s="33" customFormat="1" ht="12.75">
      <c r="A32" s="123"/>
      <c r="B32" s="123"/>
      <c r="C32" s="124"/>
      <c r="D32" s="124"/>
      <c r="E32" s="124"/>
      <c r="F32" s="124"/>
      <c r="G32" s="123"/>
      <c r="H32" s="124"/>
      <c r="I32" s="124"/>
      <c r="J32" s="124"/>
      <c r="K32" s="124"/>
      <c r="L32" s="125"/>
      <c r="M32" s="124"/>
      <c r="N32" s="123"/>
      <c r="O32" s="123"/>
    </row>
    <row r="33" spans="1:15" s="33" customFormat="1" ht="12.75">
      <c r="A33" s="123"/>
      <c r="B33" s="123"/>
      <c r="C33" s="124"/>
      <c r="D33" s="124"/>
      <c r="E33" s="124"/>
      <c r="F33" s="124"/>
      <c r="G33" s="123"/>
      <c r="H33" s="124"/>
      <c r="I33" s="124"/>
      <c r="J33" s="124"/>
      <c r="K33" s="124"/>
      <c r="L33" s="125"/>
      <c r="M33" s="124"/>
      <c r="N33" s="123"/>
      <c r="O33" s="123"/>
    </row>
    <row r="34" spans="1:15" s="33" customFormat="1" ht="12.75">
      <c r="A34" s="123"/>
      <c r="B34" s="123"/>
      <c r="C34" s="124"/>
      <c r="D34" s="124"/>
      <c r="E34" s="124"/>
      <c r="F34" s="124"/>
      <c r="G34" s="123"/>
      <c r="H34" s="124"/>
      <c r="I34" s="124"/>
      <c r="J34" s="124"/>
      <c r="K34" s="124"/>
      <c r="L34" s="125"/>
      <c r="M34" s="124"/>
      <c r="N34" s="123"/>
      <c r="O34" s="123"/>
    </row>
    <row r="35" spans="1:15" s="33" customFormat="1" ht="12.75">
      <c r="A35" s="123"/>
      <c r="B35" s="123"/>
      <c r="C35" s="124"/>
      <c r="D35" s="124"/>
      <c r="E35" s="124"/>
      <c r="F35" s="124"/>
      <c r="G35" s="123"/>
      <c r="H35" s="124"/>
      <c r="I35" s="124"/>
      <c r="J35" s="124"/>
      <c r="K35" s="124"/>
      <c r="L35" s="125"/>
      <c r="M35" s="124"/>
      <c r="N35" s="123"/>
      <c r="O35" s="123"/>
    </row>
    <row r="36" spans="1:15" s="33" customFormat="1" ht="12.75">
      <c r="A36" s="123"/>
      <c r="B36" s="123"/>
      <c r="C36" s="124"/>
      <c r="D36" s="124"/>
      <c r="E36" s="124"/>
      <c r="F36" s="124"/>
      <c r="G36" s="123"/>
      <c r="H36" s="124"/>
      <c r="I36" s="124"/>
      <c r="J36" s="124"/>
      <c r="K36" s="124"/>
      <c r="L36" s="125"/>
      <c r="M36" s="124"/>
      <c r="N36" s="123"/>
      <c r="O36" s="123"/>
    </row>
    <row r="37" spans="1:15" s="33" customFormat="1" ht="12.75">
      <c r="A37" s="123"/>
      <c r="B37" s="123"/>
      <c r="C37" s="124"/>
      <c r="D37" s="124"/>
      <c r="E37" s="124"/>
      <c r="F37" s="124"/>
      <c r="G37" s="123"/>
      <c r="H37" s="124"/>
      <c r="I37" s="124"/>
      <c r="J37" s="124"/>
      <c r="K37" s="124"/>
      <c r="L37" s="125"/>
      <c r="M37" s="124"/>
      <c r="N37" s="123"/>
      <c r="O37" s="123"/>
    </row>
    <row r="38" spans="1:15" s="33" customFormat="1" ht="12.75">
      <c r="A38" s="123"/>
      <c r="B38" s="123"/>
      <c r="C38" s="124"/>
      <c r="D38" s="124"/>
      <c r="E38" s="124"/>
      <c r="F38" s="124"/>
      <c r="G38" s="123"/>
      <c r="H38" s="124"/>
      <c r="I38" s="124"/>
      <c r="J38" s="124"/>
      <c r="K38" s="124"/>
      <c r="L38" s="125"/>
      <c r="M38" s="124"/>
      <c r="N38" s="123"/>
      <c r="O38" s="123"/>
    </row>
    <row r="39" spans="1:15" s="33" customFormat="1" ht="12.75">
      <c r="A39" s="123"/>
      <c r="B39" s="123"/>
      <c r="C39" s="124"/>
      <c r="D39" s="124"/>
      <c r="E39" s="124"/>
      <c r="F39" s="124"/>
      <c r="G39" s="123"/>
      <c r="H39" s="124"/>
      <c r="I39" s="124"/>
      <c r="J39" s="124"/>
      <c r="K39" s="124"/>
      <c r="L39" s="125"/>
      <c r="M39" s="124"/>
      <c r="N39" s="123"/>
      <c r="O39" s="123"/>
    </row>
    <row r="40" spans="1:15" s="33" customFormat="1" ht="12.75">
      <c r="A40" s="123"/>
      <c r="B40" s="123"/>
      <c r="C40" s="124"/>
      <c r="D40" s="124"/>
      <c r="E40" s="124"/>
      <c r="F40" s="124"/>
      <c r="G40" s="123"/>
      <c r="H40" s="124"/>
      <c r="I40" s="124"/>
      <c r="J40" s="124"/>
      <c r="K40" s="124"/>
      <c r="L40" s="125"/>
      <c r="M40" s="124"/>
      <c r="N40" s="123"/>
      <c r="O40" s="123"/>
    </row>
    <row r="41" spans="1:15" s="33" customFormat="1" ht="12.75">
      <c r="A41" s="123"/>
      <c r="B41" s="123"/>
      <c r="C41" s="124"/>
      <c r="D41" s="124"/>
      <c r="E41" s="124"/>
      <c r="F41" s="124"/>
      <c r="G41" s="123"/>
      <c r="H41" s="124"/>
      <c r="I41" s="124"/>
      <c r="J41" s="124"/>
      <c r="K41" s="124"/>
      <c r="L41" s="125"/>
      <c r="M41" s="124"/>
      <c r="N41" s="123"/>
      <c r="O41" s="123"/>
    </row>
    <row r="42" spans="1:15" s="33" customFormat="1" ht="12.75">
      <c r="A42" s="123"/>
      <c r="B42" s="123"/>
      <c r="C42" s="124"/>
      <c r="D42" s="124"/>
      <c r="E42" s="124"/>
      <c r="F42" s="124"/>
      <c r="G42" s="123"/>
      <c r="H42" s="124"/>
      <c r="I42" s="124"/>
      <c r="J42" s="124"/>
      <c r="K42" s="124"/>
      <c r="L42" s="125"/>
      <c r="M42" s="124"/>
      <c r="N42" s="123"/>
      <c r="O42" s="123"/>
    </row>
    <row r="43" spans="1:15" s="33" customFormat="1" ht="12.75">
      <c r="A43" s="123"/>
      <c r="B43" s="123"/>
      <c r="C43" s="124"/>
      <c r="D43" s="124"/>
      <c r="E43" s="124"/>
      <c r="F43" s="124"/>
      <c r="G43" s="123"/>
      <c r="H43" s="124"/>
      <c r="I43" s="124"/>
      <c r="J43" s="124"/>
      <c r="K43" s="124"/>
      <c r="L43" s="125"/>
      <c r="M43" s="124"/>
      <c r="N43" s="123"/>
      <c r="O43" s="123"/>
    </row>
    <row r="44" spans="1:15" s="33" customFormat="1" ht="12.75">
      <c r="A44" s="123"/>
      <c r="B44" s="123"/>
      <c r="C44" s="124"/>
      <c r="D44" s="124"/>
      <c r="E44" s="124"/>
      <c r="F44" s="124"/>
      <c r="G44" s="123"/>
      <c r="H44" s="124"/>
      <c r="I44" s="124"/>
      <c r="J44" s="124"/>
      <c r="K44" s="124"/>
      <c r="L44" s="125"/>
      <c r="M44" s="124"/>
      <c r="N44" s="123"/>
      <c r="O44" s="123"/>
    </row>
    <row r="45" spans="1:15" s="33" customFormat="1" ht="12.75">
      <c r="A45" s="123"/>
      <c r="B45" s="123"/>
      <c r="C45" s="124"/>
      <c r="D45" s="124"/>
      <c r="E45" s="124"/>
      <c r="F45" s="124"/>
      <c r="G45" s="123"/>
      <c r="H45" s="124"/>
      <c r="I45" s="124"/>
      <c r="J45" s="124"/>
      <c r="K45" s="124"/>
      <c r="L45" s="125"/>
      <c r="M45" s="124"/>
      <c r="N45" s="123"/>
      <c r="O45" s="123"/>
    </row>
    <row r="46" spans="1:15" s="33" customFormat="1" ht="12.75">
      <c r="A46" s="123"/>
      <c r="B46" s="123"/>
      <c r="C46" s="124"/>
      <c r="D46" s="124"/>
      <c r="E46" s="124"/>
      <c r="F46" s="124"/>
      <c r="G46" s="123"/>
      <c r="H46" s="124"/>
      <c r="I46" s="124"/>
      <c r="J46" s="124"/>
      <c r="K46" s="124"/>
      <c r="L46" s="125"/>
      <c r="M46" s="124"/>
      <c r="N46" s="123"/>
      <c r="O46" s="123"/>
    </row>
    <row r="47" spans="1:15" s="33" customFormat="1" ht="12.75">
      <c r="A47" s="123"/>
      <c r="B47" s="123"/>
      <c r="C47" s="124"/>
      <c r="D47" s="124"/>
      <c r="E47" s="124"/>
      <c r="F47" s="124"/>
      <c r="G47" s="123"/>
      <c r="H47" s="124"/>
      <c r="I47" s="124"/>
      <c r="J47" s="124"/>
      <c r="K47" s="124"/>
      <c r="L47" s="125"/>
      <c r="M47" s="124"/>
      <c r="N47" s="123"/>
      <c r="O47" s="123"/>
    </row>
    <row r="48" spans="1:15" s="33" customFormat="1" ht="12.75">
      <c r="A48" s="123"/>
      <c r="B48" s="123"/>
      <c r="C48" s="124"/>
      <c r="D48" s="124"/>
      <c r="E48" s="124"/>
      <c r="F48" s="124"/>
      <c r="G48" s="123"/>
      <c r="H48" s="124"/>
      <c r="I48" s="124"/>
      <c r="J48" s="124"/>
      <c r="K48" s="124"/>
      <c r="L48" s="125"/>
      <c r="M48" s="124"/>
      <c r="N48" s="123"/>
      <c r="O48" s="123"/>
    </row>
    <row r="49" spans="1:15" s="33" customFormat="1" ht="12.75">
      <c r="A49" s="123"/>
      <c r="B49" s="123"/>
      <c r="C49" s="124"/>
      <c r="D49" s="124"/>
      <c r="E49" s="124"/>
      <c r="F49" s="124"/>
      <c r="G49" s="123"/>
      <c r="H49" s="124"/>
      <c r="I49" s="124"/>
      <c r="J49" s="124"/>
      <c r="K49" s="124"/>
      <c r="L49" s="125"/>
      <c r="M49" s="124"/>
      <c r="N49" s="123"/>
      <c r="O49" s="123"/>
    </row>
    <row r="50" spans="1:15" s="33" customFormat="1" ht="12.75">
      <c r="A50" s="123"/>
      <c r="B50" s="123"/>
      <c r="C50" s="124"/>
      <c r="D50" s="124"/>
      <c r="E50" s="124"/>
      <c r="F50" s="124"/>
      <c r="G50" s="123"/>
      <c r="H50" s="124"/>
      <c r="I50" s="124"/>
      <c r="J50" s="124"/>
      <c r="K50" s="124"/>
      <c r="L50" s="125"/>
      <c r="M50" s="124"/>
      <c r="N50" s="123"/>
      <c r="O50" s="123"/>
    </row>
    <row r="51" spans="1:15" s="33" customFormat="1" ht="12.75">
      <c r="A51" s="123"/>
      <c r="B51" s="123"/>
      <c r="C51" s="124"/>
      <c r="D51" s="124"/>
      <c r="E51" s="124"/>
      <c r="F51" s="124"/>
      <c r="G51" s="123"/>
      <c r="H51" s="124"/>
      <c r="I51" s="124"/>
      <c r="J51" s="124"/>
      <c r="K51" s="124"/>
      <c r="L51" s="125"/>
      <c r="M51" s="124"/>
      <c r="N51" s="123"/>
      <c r="O51" s="123"/>
    </row>
    <row r="52" spans="1:15" s="33" customFormat="1" ht="12.75">
      <c r="A52" s="123"/>
      <c r="B52" s="123"/>
      <c r="C52" s="124"/>
      <c r="D52" s="124"/>
      <c r="E52" s="124"/>
      <c r="F52" s="124"/>
      <c r="G52" s="123"/>
      <c r="H52" s="124"/>
      <c r="I52" s="124"/>
      <c r="J52" s="124"/>
      <c r="K52" s="124"/>
      <c r="L52" s="125"/>
      <c r="M52" s="124"/>
      <c r="N52" s="123"/>
      <c r="O52" s="123"/>
    </row>
    <row r="53" spans="1:15" s="33" customFormat="1" ht="12.75">
      <c r="A53" s="123"/>
      <c r="B53" s="123"/>
      <c r="C53" s="124"/>
      <c r="D53" s="124"/>
      <c r="E53" s="124"/>
      <c r="F53" s="124"/>
      <c r="G53" s="123"/>
      <c r="H53" s="124"/>
      <c r="I53" s="124"/>
      <c r="J53" s="124"/>
      <c r="K53" s="124"/>
      <c r="L53" s="125"/>
      <c r="M53" s="124"/>
      <c r="N53" s="123"/>
      <c r="O53" s="123"/>
    </row>
    <row r="54" spans="1:15" s="4" customFormat="1" ht="15" customHeight="1">
      <c r="A54" s="143"/>
      <c r="B54" s="143"/>
      <c r="C54" s="144"/>
      <c r="D54" s="144"/>
      <c r="E54" s="145"/>
      <c r="F54" s="145"/>
      <c r="G54" s="144"/>
      <c r="H54" s="146"/>
      <c r="I54" s="145"/>
      <c r="J54" s="147"/>
      <c r="K54" s="148"/>
      <c r="L54" s="149"/>
      <c r="M54" s="148"/>
      <c r="N54" s="150"/>
      <c r="O54" s="151"/>
    </row>
    <row r="55" spans="1:15" s="4" customFormat="1" ht="15" customHeight="1">
      <c r="A55" s="143"/>
      <c r="B55" s="143"/>
      <c r="C55" s="144"/>
      <c r="D55" s="144"/>
      <c r="E55" s="144"/>
      <c r="F55" s="144"/>
      <c r="G55" s="144"/>
      <c r="H55" s="143"/>
      <c r="I55" s="144"/>
      <c r="J55" s="152"/>
      <c r="K55" s="148"/>
      <c r="L55" s="149"/>
      <c r="M55" s="148"/>
      <c r="N55" s="153"/>
      <c r="O55" s="151"/>
    </row>
    <row r="56" spans="1:15" s="4" customFormat="1" ht="15" customHeight="1">
      <c r="A56" s="143"/>
      <c r="B56" s="144"/>
      <c r="C56" s="144"/>
      <c r="D56" s="144"/>
      <c r="E56" s="144"/>
      <c r="F56" s="144"/>
      <c r="G56" s="144"/>
      <c r="H56" s="143"/>
      <c r="I56" s="144"/>
      <c r="J56" s="152"/>
      <c r="K56" s="144"/>
      <c r="L56" s="154"/>
      <c r="M56" s="144"/>
      <c r="N56" s="153"/>
      <c r="O56" s="151"/>
    </row>
    <row r="57" spans="1:15" s="4" customFormat="1" ht="15" customHeight="1">
      <c r="A57" s="143"/>
      <c r="B57" s="144"/>
      <c r="C57" s="144"/>
      <c r="D57" s="144"/>
      <c r="E57" s="144"/>
      <c r="F57" s="144"/>
      <c r="G57" s="144"/>
      <c r="H57" s="143"/>
      <c r="I57" s="144"/>
      <c r="J57" s="152"/>
      <c r="K57" s="144"/>
      <c r="L57" s="154"/>
      <c r="M57" s="144"/>
      <c r="N57" s="153"/>
      <c r="O57" s="151"/>
    </row>
    <row r="58" spans="1:15" s="4" customFormat="1" ht="15" customHeight="1">
      <c r="A58" s="143"/>
      <c r="B58" s="144"/>
      <c r="C58" s="144"/>
      <c r="D58" s="144"/>
      <c r="E58" s="144"/>
      <c r="F58" s="144"/>
      <c r="G58" s="144"/>
      <c r="H58" s="143"/>
      <c r="I58" s="144"/>
      <c r="J58" s="152"/>
      <c r="K58" s="144"/>
      <c r="L58" s="154"/>
      <c r="M58" s="144"/>
      <c r="N58" s="153"/>
      <c r="O58" s="151"/>
    </row>
    <row r="59" spans="1:15" s="4" customFormat="1">
      <c r="A59" s="100" t="s">
        <v>126</v>
      </c>
      <c r="B59" s="7"/>
      <c r="C59" s="7"/>
      <c r="D59" s="7"/>
      <c r="E59" s="7"/>
      <c r="F59" s="7"/>
      <c r="G59" s="1"/>
      <c r="H59" s="1"/>
      <c r="I59" s="1"/>
      <c r="J59" s="1"/>
      <c r="K59" s="1"/>
      <c r="L59" s="59"/>
      <c r="M59" s="1"/>
      <c r="N59" s="103"/>
      <c r="O59" s="105">
        <f>SUM(O9:O58)</f>
        <v>410</v>
      </c>
    </row>
  </sheetData>
  <sheetProtection password="CF7A" sheet="1"/>
  <mergeCells count="4">
    <mergeCell ref="A2:O2"/>
    <mergeCell ref="A5:L5"/>
    <mergeCell ref="A6:O6"/>
    <mergeCell ref="A4:O4"/>
  </mergeCells>
  <phoneticPr fontId="21" type="noConversion"/>
  <hyperlinks>
    <hyperlink ref="H9" r:id="rId1" display="http://www.mdpi.com/2071-1050/8/11/1208"/>
    <hyperlink ref="A10" r:id="rId2" display="http://apps.webofknowledge.com/full_record.do?product=UA&amp;search_mode=GeneralSearch&amp;qid=7&amp;SID=Z1YtWi397GsxbkCNxP2&amp;page=1&amp;doc=4&amp;cacheurlFromRightClick=no"/>
    <hyperlink ref="A11" r:id="rId3" display="http://apps.webofknowledge.com/full_record.do?product=UA&amp;search_mode=GeneralSearch&amp;qid=7&amp;SID=Z1YtWi397GsxbkCNxP2&amp;page=1&amp;doc=5&amp;cacheurlFromRightClick=no"/>
    <hyperlink ref="A12" r:id="rId4" display="http://apps.webofknowledge.com/full_record.do?product=WOS&amp;search_mode=GeneralSearch&amp;qid=1&amp;SID=Q1MmT9or2Frek5Crnx9&amp;page=2&amp;doc=13"/>
  </hyperlinks>
  <pageMargins left="0.511811023622047" right="0.31496062992126" top="0.16" bottom="0" header="0.16" footer="0"/>
  <pageSetup paperSize="9" scale="92" orientation="landscape" horizontalDpi="200" verticalDpi="200" r:id="rId5"/>
</worksheet>
</file>

<file path=xl/worksheets/sheet4.xml><?xml version="1.0" encoding="utf-8"?>
<worksheet xmlns="http://schemas.openxmlformats.org/spreadsheetml/2006/main" xmlns:r="http://schemas.openxmlformats.org/officeDocument/2006/relationships">
  <dimension ref="A2:N60"/>
  <sheetViews>
    <sheetView zoomScaleNormal="100" workbookViewId="0">
      <selection activeCell="A9" sqref="A9:N11"/>
    </sheetView>
  </sheetViews>
  <sheetFormatPr defaultColWidth="8.85546875" defaultRowHeight="15"/>
  <cols>
    <col min="1" max="1" width="23.7109375" style="2" customWidth="1"/>
    <col min="2" max="2" width="11.85546875" style="7" customWidth="1"/>
    <col min="3" max="3" width="8.140625" style="1" customWidth="1"/>
    <col min="4" max="4" width="13.140625" style="1" customWidth="1"/>
    <col min="5" max="5" width="6.42578125" style="1" customWidth="1"/>
    <col min="6" max="6" width="5.85546875" style="1" customWidth="1"/>
    <col min="7" max="7" width="10" style="1" customWidth="1"/>
    <col min="8" max="10" width="9.140625" style="1" customWidth="1"/>
    <col min="11" max="11" width="7.42578125" style="1" customWidth="1"/>
    <col min="12" max="12" width="8.28515625" style="1" customWidth="1"/>
    <col min="13" max="13" width="7.28515625" customWidth="1"/>
  </cols>
  <sheetData>
    <row r="2" spans="1:14" s="29" customFormat="1" ht="20.25" customHeight="1">
      <c r="A2" s="717" t="s">
        <v>190</v>
      </c>
      <c r="B2" s="713"/>
      <c r="C2" s="713"/>
      <c r="D2" s="713"/>
      <c r="E2" s="713"/>
      <c r="F2" s="713"/>
      <c r="G2" s="713"/>
      <c r="H2" s="713"/>
      <c r="I2" s="713"/>
      <c r="J2" s="713"/>
      <c r="K2" s="713"/>
      <c r="L2" s="713"/>
      <c r="M2" s="713"/>
      <c r="N2" s="713"/>
    </row>
    <row r="3" spans="1:14" s="4" customFormat="1" ht="18" customHeight="1">
      <c r="A3" s="11"/>
      <c r="B3" s="11"/>
      <c r="C3" s="11"/>
      <c r="D3" s="11"/>
      <c r="E3" s="11"/>
      <c r="F3" s="11"/>
      <c r="G3" s="11"/>
      <c r="H3" s="3"/>
      <c r="I3" s="3"/>
      <c r="J3" s="3"/>
      <c r="K3" s="3"/>
      <c r="L3" s="3"/>
    </row>
    <row r="4" spans="1:14" s="4" customFormat="1" ht="15.75" customHeight="1">
      <c r="A4" s="716" t="s">
        <v>191</v>
      </c>
      <c r="B4" s="716"/>
      <c r="C4" s="716"/>
      <c r="D4" s="716"/>
      <c r="E4" s="716"/>
      <c r="F4" s="716"/>
      <c r="G4" s="716"/>
      <c r="H4" s="718"/>
      <c r="I4" s="718"/>
      <c r="J4" s="718"/>
      <c r="K4" s="718"/>
      <c r="L4" s="718"/>
      <c r="M4" s="718"/>
      <c r="N4" s="718"/>
    </row>
    <row r="5" spans="1:14" s="4" customFormat="1" ht="13.5" customHeight="1">
      <c r="A5" s="714" t="s">
        <v>192</v>
      </c>
      <c r="B5" s="714"/>
      <c r="C5" s="714"/>
      <c r="D5" s="714"/>
      <c r="E5" s="714"/>
      <c r="F5" s="714"/>
      <c r="G5" s="714"/>
      <c r="H5" s="714"/>
      <c r="I5" s="714"/>
      <c r="J5" s="714"/>
      <c r="K5" s="714"/>
      <c r="L5" s="714"/>
      <c r="M5" s="718"/>
      <c r="N5" s="718"/>
    </row>
    <row r="6" spans="1:14" s="4" customFormat="1">
      <c r="A6" s="716" t="s">
        <v>166</v>
      </c>
      <c r="B6" s="716"/>
      <c r="C6" s="716"/>
      <c r="D6" s="716"/>
      <c r="E6" s="716"/>
      <c r="F6" s="716"/>
      <c r="G6" s="716"/>
      <c r="H6" s="716"/>
      <c r="I6" s="716"/>
      <c r="J6" s="716"/>
      <c r="K6" s="718"/>
      <c r="L6" s="718"/>
      <c r="M6" s="718"/>
      <c r="N6" s="718"/>
    </row>
    <row r="7" spans="1:14" s="4" customFormat="1">
      <c r="A7" s="10"/>
      <c r="B7" s="10"/>
      <c r="C7" s="10"/>
      <c r="D7" s="10"/>
      <c r="E7" s="10"/>
      <c r="F7" s="10"/>
      <c r="G7" s="10"/>
      <c r="H7" s="10"/>
      <c r="I7" s="10"/>
      <c r="J7" s="10"/>
      <c r="K7" s="10"/>
      <c r="L7" s="3"/>
    </row>
    <row r="8" spans="1:14" s="4" customFormat="1" ht="105.75" customHeight="1">
      <c r="A8" s="80" t="s">
        <v>121</v>
      </c>
      <c r="B8" s="80" t="s">
        <v>179</v>
      </c>
      <c r="C8" s="77" t="s">
        <v>960</v>
      </c>
      <c r="D8" s="77" t="s">
        <v>148</v>
      </c>
      <c r="E8" s="77" t="s">
        <v>146</v>
      </c>
      <c r="F8" s="77" t="s">
        <v>180</v>
      </c>
      <c r="G8" s="80" t="s">
        <v>181</v>
      </c>
      <c r="H8" s="77" t="s">
        <v>182</v>
      </c>
      <c r="I8" s="77" t="s">
        <v>149</v>
      </c>
      <c r="J8" s="77" t="s">
        <v>183</v>
      </c>
      <c r="K8" s="77" t="s">
        <v>184</v>
      </c>
      <c r="L8" s="77" t="s">
        <v>185</v>
      </c>
      <c r="M8" s="80" t="s">
        <v>131</v>
      </c>
      <c r="N8" s="80" t="s">
        <v>188</v>
      </c>
    </row>
    <row r="9" spans="1:14" s="4" customFormat="1" ht="102">
      <c r="A9" s="540" t="s">
        <v>2102</v>
      </c>
      <c r="B9" s="541" t="s">
        <v>2103</v>
      </c>
      <c r="C9" s="541" t="s">
        <v>843</v>
      </c>
      <c r="D9" s="541" t="s">
        <v>2104</v>
      </c>
      <c r="E9" s="332"/>
      <c r="F9" s="542" t="s">
        <v>2105</v>
      </c>
      <c r="G9" s="541" t="s">
        <v>2106</v>
      </c>
      <c r="H9" s="543" t="s">
        <v>2107</v>
      </c>
      <c r="I9" s="541" t="s">
        <v>2108</v>
      </c>
      <c r="J9" s="544" t="s">
        <v>2109</v>
      </c>
      <c r="K9" s="332">
        <v>2016</v>
      </c>
      <c r="L9" s="332" t="s">
        <v>71</v>
      </c>
      <c r="M9" s="545">
        <v>150</v>
      </c>
      <c r="N9" s="546">
        <v>37.5</v>
      </c>
    </row>
    <row r="10" spans="1:14" s="4" customFormat="1" ht="270">
      <c r="A10" s="138" t="s">
        <v>2110</v>
      </c>
      <c r="B10" s="139" t="s">
        <v>2111</v>
      </c>
      <c r="C10" s="139" t="s">
        <v>843</v>
      </c>
      <c r="D10" s="139" t="s">
        <v>2112</v>
      </c>
      <c r="E10" s="139">
        <v>55</v>
      </c>
      <c r="F10" s="139">
        <v>1</v>
      </c>
      <c r="G10" s="139" t="s">
        <v>2113</v>
      </c>
      <c r="H10" s="547" t="s">
        <v>2114</v>
      </c>
      <c r="I10" s="139"/>
      <c r="J10" s="140" t="s">
        <v>2115</v>
      </c>
      <c r="K10" s="129">
        <v>2016</v>
      </c>
      <c r="L10" s="129"/>
      <c r="M10" s="548">
        <v>150</v>
      </c>
      <c r="N10" s="240">
        <v>75</v>
      </c>
    </row>
    <row r="11" spans="1:14" s="4" customFormat="1" ht="165.75">
      <c r="A11" s="138" t="s">
        <v>2116</v>
      </c>
      <c r="B11" s="139" t="s">
        <v>2117</v>
      </c>
      <c r="C11" s="129" t="s">
        <v>843</v>
      </c>
      <c r="D11" s="139" t="s">
        <v>2112</v>
      </c>
      <c r="E11" s="139">
        <v>55</v>
      </c>
      <c r="F11" s="139">
        <v>2</v>
      </c>
      <c r="G11" s="139" t="s">
        <v>2113</v>
      </c>
      <c r="H11" s="138" t="s">
        <v>2118</v>
      </c>
      <c r="I11" s="129"/>
      <c r="J11" s="140" t="s">
        <v>2119</v>
      </c>
      <c r="K11" s="139">
        <v>2016</v>
      </c>
      <c r="L11" s="156"/>
      <c r="M11" s="548">
        <v>150</v>
      </c>
      <c r="N11" s="161">
        <v>50</v>
      </c>
    </row>
    <row r="12" spans="1:14" s="4" customFormat="1">
      <c r="A12" s="155"/>
      <c r="B12" s="155"/>
      <c r="C12" s="156"/>
      <c r="D12" s="156"/>
      <c r="E12" s="156"/>
      <c r="F12" s="156"/>
      <c r="G12" s="157"/>
      <c r="H12" s="158"/>
      <c r="I12" s="156"/>
      <c r="J12" s="159"/>
      <c r="K12" s="156"/>
      <c r="L12" s="156"/>
      <c r="M12" s="160"/>
      <c r="N12" s="161"/>
    </row>
    <row r="13" spans="1:14" s="4" customFormat="1">
      <c r="A13" s="155"/>
      <c r="B13" s="155"/>
      <c r="C13" s="156"/>
      <c r="D13" s="156"/>
      <c r="E13" s="156"/>
      <c r="F13" s="156"/>
      <c r="G13" s="157"/>
      <c r="H13" s="158"/>
      <c r="I13" s="156"/>
      <c r="J13" s="159"/>
      <c r="K13" s="156"/>
      <c r="L13" s="156"/>
      <c r="M13" s="160"/>
      <c r="N13" s="161"/>
    </row>
    <row r="14" spans="1:14" s="4" customFormat="1">
      <c r="A14" s="155"/>
      <c r="B14" s="155"/>
      <c r="C14" s="156"/>
      <c r="D14" s="156"/>
      <c r="E14" s="156"/>
      <c r="F14" s="156"/>
      <c r="G14" s="157"/>
      <c r="H14" s="158"/>
      <c r="I14" s="156"/>
      <c r="J14" s="159"/>
      <c r="K14" s="156"/>
      <c r="L14" s="156"/>
      <c r="M14" s="160"/>
      <c r="N14" s="161"/>
    </row>
    <row r="15" spans="1:14" s="4" customFormat="1">
      <c r="A15" s="155"/>
      <c r="B15" s="155"/>
      <c r="C15" s="156"/>
      <c r="D15" s="156"/>
      <c r="E15" s="156"/>
      <c r="F15" s="156"/>
      <c r="G15" s="157"/>
      <c r="H15" s="158"/>
      <c r="I15" s="156"/>
      <c r="J15" s="159"/>
      <c r="K15" s="156"/>
      <c r="L15" s="156"/>
      <c r="M15" s="160"/>
      <c r="N15" s="161"/>
    </row>
    <row r="16" spans="1:14" s="4" customFormat="1">
      <c r="A16" s="155"/>
      <c r="B16" s="155"/>
      <c r="C16" s="156"/>
      <c r="D16" s="156"/>
      <c r="E16" s="156"/>
      <c r="F16" s="156"/>
      <c r="G16" s="157"/>
      <c r="H16" s="158"/>
      <c r="I16" s="156"/>
      <c r="J16" s="159"/>
      <c r="K16" s="156"/>
      <c r="L16" s="156"/>
      <c r="M16" s="160"/>
      <c r="N16" s="161"/>
    </row>
    <row r="17" spans="1:14" s="4" customFormat="1">
      <c r="A17" s="155"/>
      <c r="B17" s="155"/>
      <c r="C17" s="156"/>
      <c r="D17" s="156"/>
      <c r="E17" s="156"/>
      <c r="F17" s="156"/>
      <c r="G17" s="157"/>
      <c r="H17" s="158"/>
      <c r="I17" s="156"/>
      <c r="J17" s="159"/>
      <c r="K17" s="156"/>
      <c r="L17" s="156"/>
      <c r="M17" s="160"/>
      <c r="N17" s="161"/>
    </row>
    <row r="18" spans="1:14" s="4" customFormat="1">
      <c r="A18" s="155"/>
      <c r="B18" s="155"/>
      <c r="C18" s="156"/>
      <c r="D18" s="156"/>
      <c r="E18" s="156"/>
      <c r="F18" s="156"/>
      <c r="G18" s="157"/>
      <c r="H18" s="158"/>
      <c r="I18" s="156"/>
      <c r="J18" s="159"/>
      <c r="K18" s="156"/>
      <c r="L18" s="156"/>
      <c r="M18" s="160"/>
      <c r="N18" s="161"/>
    </row>
    <row r="19" spans="1:14" s="4" customFormat="1">
      <c r="A19" s="155"/>
      <c r="B19" s="155"/>
      <c r="C19" s="156"/>
      <c r="D19" s="156"/>
      <c r="E19" s="156"/>
      <c r="F19" s="156"/>
      <c r="G19" s="157"/>
      <c r="H19" s="158"/>
      <c r="I19" s="156"/>
      <c r="J19" s="159"/>
      <c r="K19" s="156"/>
      <c r="L19" s="156"/>
      <c r="M19" s="160"/>
      <c r="N19" s="161"/>
    </row>
    <row r="20" spans="1:14" s="4" customFormat="1">
      <c r="A20" s="155"/>
      <c r="B20" s="155"/>
      <c r="C20" s="156"/>
      <c r="D20" s="156"/>
      <c r="E20" s="156"/>
      <c r="F20" s="156"/>
      <c r="G20" s="157"/>
      <c r="H20" s="158"/>
      <c r="I20" s="156"/>
      <c r="J20" s="159"/>
      <c r="K20" s="156"/>
      <c r="L20" s="156"/>
      <c r="M20" s="160"/>
      <c r="N20" s="161"/>
    </row>
    <row r="21" spans="1:14" s="4" customFormat="1">
      <c r="A21" s="155"/>
      <c r="B21" s="155"/>
      <c r="C21" s="156"/>
      <c r="D21" s="156"/>
      <c r="E21" s="156"/>
      <c r="F21" s="156"/>
      <c r="G21" s="157"/>
      <c r="H21" s="158"/>
      <c r="I21" s="156"/>
      <c r="J21" s="159"/>
      <c r="K21" s="156"/>
      <c r="L21" s="156"/>
      <c r="M21" s="160"/>
      <c r="N21" s="161"/>
    </row>
    <row r="22" spans="1:14" s="4" customFormat="1">
      <c r="A22" s="155"/>
      <c r="B22" s="155"/>
      <c r="C22" s="156"/>
      <c r="D22" s="156"/>
      <c r="E22" s="156"/>
      <c r="F22" s="156"/>
      <c r="G22" s="157"/>
      <c r="H22" s="158"/>
      <c r="I22" s="156"/>
      <c r="J22" s="159"/>
      <c r="K22" s="156"/>
      <c r="L22" s="156"/>
      <c r="M22" s="160"/>
      <c r="N22" s="161"/>
    </row>
    <row r="23" spans="1:14" s="4" customFormat="1">
      <c r="A23" s="155"/>
      <c r="B23" s="155"/>
      <c r="C23" s="156"/>
      <c r="D23" s="156"/>
      <c r="E23" s="156"/>
      <c r="F23" s="156"/>
      <c r="G23" s="157"/>
      <c r="H23" s="158"/>
      <c r="I23" s="156"/>
      <c r="J23" s="159"/>
      <c r="K23" s="156"/>
      <c r="L23" s="156"/>
      <c r="M23" s="160"/>
      <c r="N23" s="161"/>
    </row>
    <row r="24" spans="1:14" s="4" customFormat="1">
      <c r="A24" s="155"/>
      <c r="B24" s="155"/>
      <c r="C24" s="156"/>
      <c r="D24" s="156"/>
      <c r="E24" s="156"/>
      <c r="F24" s="156"/>
      <c r="G24" s="157"/>
      <c r="H24" s="158"/>
      <c r="I24" s="156"/>
      <c r="J24" s="159"/>
      <c r="K24" s="156"/>
      <c r="L24" s="156"/>
      <c r="M24" s="160"/>
      <c r="N24" s="161"/>
    </row>
    <row r="25" spans="1:14" s="4" customFormat="1">
      <c r="A25" s="155"/>
      <c r="B25" s="155"/>
      <c r="C25" s="156"/>
      <c r="D25" s="156"/>
      <c r="E25" s="156"/>
      <c r="F25" s="156"/>
      <c r="G25" s="157"/>
      <c r="H25" s="158"/>
      <c r="I25" s="156"/>
      <c r="J25" s="159"/>
      <c r="K25" s="156"/>
      <c r="L25" s="156"/>
      <c r="M25" s="160"/>
      <c r="N25" s="161"/>
    </row>
    <row r="26" spans="1:14" s="4" customFormat="1">
      <c r="A26" s="155"/>
      <c r="B26" s="155"/>
      <c r="C26" s="156"/>
      <c r="D26" s="156"/>
      <c r="E26" s="156"/>
      <c r="F26" s="156"/>
      <c r="G26" s="157"/>
      <c r="H26" s="158"/>
      <c r="I26" s="156"/>
      <c r="J26" s="159"/>
      <c r="K26" s="156"/>
      <c r="L26" s="156"/>
      <c r="M26" s="160"/>
      <c r="N26" s="161"/>
    </row>
    <row r="27" spans="1:14" s="4" customFormat="1">
      <c r="A27" s="155"/>
      <c r="B27" s="155"/>
      <c r="C27" s="156"/>
      <c r="D27" s="156"/>
      <c r="E27" s="156"/>
      <c r="F27" s="156"/>
      <c r="G27" s="157"/>
      <c r="H27" s="158"/>
      <c r="I27" s="156"/>
      <c r="J27" s="159"/>
      <c r="K27" s="156"/>
      <c r="L27" s="156"/>
      <c r="M27" s="160"/>
      <c r="N27" s="161"/>
    </row>
    <row r="28" spans="1:14" s="4" customFormat="1">
      <c r="A28" s="155"/>
      <c r="B28" s="155"/>
      <c r="C28" s="156"/>
      <c r="D28" s="156"/>
      <c r="E28" s="156"/>
      <c r="F28" s="156"/>
      <c r="G28" s="157"/>
      <c r="H28" s="158"/>
      <c r="I28" s="156"/>
      <c r="J28" s="159"/>
      <c r="K28" s="156"/>
      <c r="L28" s="156"/>
      <c r="M28" s="160"/>
      <c r="N28" s="161"/>
    </row>
    <row r="29" spans="1:14" s="4" customFormat="1">
      <c r="A29" s="155"/>
      <c r="B29" s="155"/>
      <c r="C29" s="156"/>
      <c r="D29" s="156"/>
      <c r="E29" s="156"/>
      <c r="F29" s="156"/>
      <c r="G29" s="157"/>
      <c r="H29" s="158"/>
      <c r="I29" s="156"/>
      <c r="J29" s="159"/>
      <c r="K29" s="156"/>
      <c r="L29" s="156"/>
      <c r="M29" s="160"/>
      <c r="N29" s="161"/>
    </row>
    <row r="30" spans="1:14" s="4" customFormat="1">
      <c r="A30" s="155"/>
      <c r="B30" s="155"/>
      <c r="C30" s="156"/>
      <c r="D30" s="156"/>
      <c r="E30" s="156"/>
      <c r="F30" s="156"/>
      <c r="G30" s="157"/>
      <c r="H30" s="158"/>
      <c r="I30" s="156"/>
      <c r="J30" s="159"/>
      <c r="K30" s="156"/>
      <c r="L30" s="156"/>
      <c r="M30" s="160"/>
      <c r="N30" s="161"/>
    </row>
    <row r="31" spans="1:14" s="4" customFormat="1">
      <c r="A31" s="155"/>
      <c r="B31" s="155"/>
      <c r="C31" s="156"/>
      <c r="D31" s="156"/>
      <c r="E31" s="156"/>
      <c r="F31" s="156"/>
      <c r="G31" s="157"/>
      <c r="H31" s="158"/>
      <c r="I31" s="156"/>
      <c r="J31" s="159"/>
      <c r="K31" s="156"/>
      <c r="L31" s="156"/>
      <c r="M31" s="160"/>
      <c r="N31" s="161"/>
    </row>
    <row r="32" spans="1:14" s="4" customFormat="1">
      <c r="A32" s="155"/>
      <c r="B32" s="155"/>
      <c r="C32" s="156"/>
      <c r="D32" s="156"/>
      <c r="E32" s="156"/>
      <c r="F32" s="156"/>
      <c r="G32" s="157"/>
      <c r="H32" s="158"/>
      <c r="I32" s="156"/>
      <c r="J32" s="159"/>
      <c r="K32" s="156"/>
      <c r="L32" s="156"/>
      <c r="M32" s="160"/>
      <c r="N32" s="161"/>
    </row>
    <row r="33" spans="1:14" s="4" customFormat="1">
      <c r="A33" s="155"/>
      <c r="B33" s="155"/>
      <c r="C33" s="156"/>
      <c r="D33" s="156"/>
      <c r="E33" s="156"/>
      <c r="F33" s="156"/>
      <c r="G33" s="157"/>
      <c r="H33" s="158"/>
      <c r="I33" s="156"/>
      <c r="J33" s="159"/>
      <c r="K33" s="156"/>
      <c r="L33" s="156"/>
      <c r="M33" s="160"/>
      <c r="N33" s="161"/>
    </row>
    <row r="34" spans="1:14" s="4" customFormat="1">
      <c r="A34" s="155"/>
      <c r="B34" s="155"/>
      <c r="C34" s="156"/>
      <c r="D34" s="156"/>
      <c r="E34" s="156"/>
      <c r="F34" s="156"/>
      <c r="G34" s="157"/>
      <c r="H34" s="158"/>
      <c r="I34" s="156"/>
      <c r="J34" s="159"/>
      <c r="K34" s="156"/>
      <c r="L34" s="156"/>
      <c r="M34" s="160"/>
      <c r="N34" s="161"/>
    </row>
    <row r="35" spans="1:14" s="4" customFormat="1">
      <c r="A35" s="155"/>
      <c r="B35" s="155"/>
      <c r="C35" s="156"/>
      <c r="D35" s="156"/>
      <c r="E35" s="156"/>
      <c r="F35" s="156"/>
      <c r="G35" s="157"/>
      <c r="H35" s="158"/>
      <c r="I35" s="156"/>
      <c r="J35" s="159"/>
      <c r="K35" s="156"/>
      <c r="L35" s="156"/>
      <c r="M35" s="160"/>
      <c r="N35" s="161"/>
    </row>
    <row r="36" spans="1:14" s="4" customFormat="1">
      <c r="A36" s="155"/>
      <c r="B36" s="155"/>
      <c r="C36" s="156"/>
      <c r="D36" s="156"/>
      <c r="E36" s="156"/>
      <c r="F36" s="156"/>
      <c r="G36" s="157"/>
      <c r="H36" s="158"/>
      <c r="I36" s="156"/>
      <c r="J36" s="159"/>
      <c r="K36" s="156"/>
      <c r="L36" s="156"/>
      <c r="M36" s="160"/>
      <c r="N36" s="161"/>
    </row>
    <row r="37" spans="1:14" s="4" customFormat="1">
      <c r="A37" s="155"/>
      <c r="B37" s="155"/>
      <c r="C37" s="156"/>
      <c r="D37" s="156"/>
      <c r="E37" s="156"/>
      <c r="F37" s="156"/>
      <c r="G37" s="157"/>
      <c r="H37" s="158"/>
      <c r="I37" s="156"/>
      <c r="J37" s="159"/>
      <c r="K37" s="156"/>
      <c r="L37" s="156"/>
      <c r="M37" s="160"/>
      <c r="N37" s="161"/>
    </row>
    <row r="38" spans="1:14" s="4" customFormat="1">
      <c r="A38" s="155"/>
      <c r="B38" s="155"/>
      <c r="C38" s="156"/>
      <c r="D38" s="156"/>
      <c r="E38" s="156"/>
      <c r="F38" s="156"/>
      <c r="G38" s="157"/>
      <c r="H38" s="158"/>
      <c r="I38" s="156"/>
      <c r="J38" s="159"/>
      <c r="K38" s="156"/>
      <c r="L38" s="156"/>
      <c r="M38" s="160"/>
      <c r="N38" s="161"/>
    </row>
    <row r="39" spans="1:14" s="4" customFormat="1">
      <c r="A39" s="155"/>
      <c r="B39" s="155"/>
      <c r="C39" s="156"/>
      <c r="D39" s="156"/>
      <c r="E39" s="156"/>
      <c r="F39" s="156"/>
      <c r="G39" s="157"/>
      <c r="H39" s="158"/>
      <c r="I39" s="156"/>
      <c r="J39" s="159"/>
      <c r="K39" s="156"/>
      <c r="L39" s="156"/>
      <c r="M39" s="160"/>
      <c r="N39" s="161"/>
    </row>
    <row r="40" spans="1:14" s="4" customFormat="1">
      <c r="A40" s="155"/>
      <c r="B40" s="155"/>
      <c r="C40" s="156"/>
      <c r="D40" s="156"/>
      <c r="E40" s="156"/>
      <c r="F40" s="156"/>
      <c r="G40" s="157"/>
      <c r="H40" s="158"/>
      <c r="I40" s="156"/>
      <c r="J40" s="159"/>
      <c r="K40" s="156"/>
      <c r="L40" s="156"/>
      <c r="M40" s="160"/>
      <c r="N40" s="161"/>
    </row>
    <row r="41" spans="1:14" s="4" customFormat="1">
      <c r="A41" s="155"/>
      <c r="B41" s="155"/>
      <c r="C41" s="156"/>
      <c r="D41" s="156"/>
      <c r="E41" s="156"/>
      <c r="F41" s="156"/>
      <c r="G41" s="157"/>
      <c r="H41" s="158"/>
      <c r="I41" s="156"/>
      <c r="J41" s="159"/>
      <c r="K41" s="156"/>
      <c r="L41" s="156"/>
      <c r="M41" s="160"/>
      <c r="N41" s="161"/>
    </row>
    <row r="42" spans="1:14" s="4" customFormat="1">
      <c r="A42" s="155"/>
      <c r="B42" s="155"/>
      <c r="C42" s="156"/>
      <c r="D42" s="156"/>
      <c r="E42" s="156"/>
      <c r="F42" s="156"/>
      <c r="G42" s="157"/>
      <c r="H42" s="158"/>
      <c r="I42" s="156"/>
      <c r="J42" s="159"/>
      <c r="K42" s="156"/>
      <c r="L42" s="156"/>
      <c r="M42" s="160"/>
      <c r="N42" s="161"/>
    </row>
    <row r="43" spans="1:14" s="4" customFormat="1">
      <c r="A43" s="155"/>
      <c r="B43" s="155"/>
      <c r="C43" s="156"/>
      <c r="D43" s="156"/>
      <c r="E43" s="156"/>
      <c r="F43" s="156"/>
      <c r="G43" s="157"/>
      <c r="H43" s="158"/>
      <c r="I43" s="156"/>
      <c r="J43" s="159"/>
      <c r="K43" s="156"/>
      <c r="L43" s="156"/>
      <c r="M43" s="160"/>
      <c r="N43" s="161"/>
    </row>
    <row r="44" spans="1:14" s="4" customFormat="1">
      <c r="A44" s="155"/>
      <c r="B44" s="155"/>
      <c r="C44" s="156"/>
      <c r="D44" s="156"/>
      <c r="E44" s="156"/>
      <c r="F44" s="156"/>
      <c r="G44" s="157"/>
      <c r="H44" s="158"/>
      <c r="I44" s="156"/>
      <c r="J44" s="159"/>
      <c r="K44" s="156"/>
      <c r="L44" s="156"/>
      <c r="M44" s="160"/>
      <c r="N44" s="161"/>
    </row>
    <row r="45" spans="1:14" s="4" customFormat="1">
      <c r="A45" s="155"/>
      <c r="B45" s="155"/>
      <c r="C45" s="156"/>
      <c r="D45" s="156"/>
      <c r="E45" s="156"/>
      <c r="F45" s="156"/>
      <c r="G45" s="157"/>
      <c r="H45" s="158"/>
      <c r="I45" s="156"/>
      <c r="J45" s="159"/>
      <c r="K45" s="156"/>
      <c r="L45" s="156"/>
      <c r="M45" s="160"/>
      <c r="N45" s="161"/>
    </row>
    <row r="46" spans="1:14" s="4" customFormat="1">
      <c r="A46" s="155"/>
      <c r="B46" s="155"/>
      <c r="C46" s="156"/>
      <c r="D46" s="156"/>
      <c r="E46" s="156"/>
      <c r="F46" s="156"/>
      <c r="G46" s="157"/>
      <c r="H46" s="158"/>
      <c r="I46" s="156"/>
      <c r="J46" s="159"/>
      <c r="K46" s="156"/>
      <c r="L46" s="156"/>
      <c r="M46" s="160"/>
      <c r="N46" s="161"/>
    </row>
    <row r="47" spans="1:14" s="4" customFormat="1">
      <c r="A47" s="155"/>
      <c r="B47" s="155"/>
      <c r="C47" s="156"/>
      <c r="D47" s="156"/>
      <c r="E47" s="156"/>
      <c r="F47" s="156"/>
      <c r="G47" s="157"/>
      <c r="H47" s="158"/>
      <c r="I47" s="156"/>
      <c r="J47" s="159"/>
      <c r="K47" s="156"/>
      <c r="L47" s="156"/>
      <c r="M47" s="160"/>
      <c r="N47" s="161"/>
    </row>
    <row r="48" spans="1:14" s="4" customFormat="1">
      <c r="A48" s="155"/>
      <c r="B48" s="155"/>
      <c r="C48" s="156"/>
      <c r="D48" s="156"/>
      <c r="E48" s="156"/>
      <c r="F48" s="156"/>
      <c r="G48" s="157"/>
      <c r="H48" s="158"/>
      <c r="I48" s="156"/>
      <c r="J48" s="159"/>
      <c r="K48" s="156"/>
      <c r="L48" s="156"/>
      <c r="M48" s="160"/>
      <c r="N48" s="161"/>
    </row>
    <row r="49" spans="1:14" s="4" customFormat="1">
      <c r="A49" s="155"/>
      <c r="B49" s="155"/>
      <c r="C49" s="156"/>
      <c r="D49" s="156"/>
      <c r="E49" s="156"/>
      <c r="F49" s="156"/>
      <c r="G49" s="157"/>
      <c r="H49" s="158"/>
      <c r="I49" s="156"/>
      <c r="J49" s="159"/>
      <c r="K49" s="156"/>
      <c r="L49" s="156"/>
      <c r="M49" s="160"/>
      <c r="N49" s="161"/>
    </row>
    <row r="50" spans="1:14" s="4" customFormat="1">
      <c r="A50" s="155"/>
      <c r="B50" s="155"/>
      <c r="C50" s="156"/>
      <c r="D50" s="156"/>
      <c r="E50" s="156"/>
      <c r="F50" s="156"/>
      <c r="G50" s="157"/>
      <c r="H50" s="158"/>
      <c r="I50" s="156"/>
      <c r="J50" s="159"/>
      <c r="K50" s="156"/>
      <c r="L50" s="156"/>
      <c r="M50" s="160"/>
      <c r="N50" s="161"/>
    </row>
    <row r="51" spans="1:14" s="4" customFormat="1">
      <c r="A51" s="155"/>
      <c r="B51" s="155"/>
      <c r="C51" s="156"/>
      <c r="D51" s="156"/>
      <c r="E51" s="156"/>
      <c r="F51" s="156"/>
      <c r="G51" s="157"/>
      <c r="H51" s="158"/>
      <c r="I51" s="156"/>
      <c r="J51" s="159"/>
      <c r="K51" s="156"/>
      <c r="L51" s="156"/>
      <c r="M51" s="160"/>
      <c r="N51" s="161"/>
    </row>
    <row r="52" spans="1:14" s="4" customFormat="1">
      <c r="A52" s="155"/>
      <c r="B52" s="155"/>
      <c r="C52" s="156"/>
      <c r="D52" s="156"/>
      <c r="E52" s="156"/>
      <c r="F52" s="156"/>
      <c r="G52" s="157"/>
      <c r="H52" s="158"/>
      <c r="I52" s="156"/>
      <c r="J52" s="159"/>
      <c r="K52" s="156"/>
      <c r="L52" s="156"/>
      <c r="M52" s="160"/>
      <c r="N52" s="161"/>
    </row>
    <row r="53" spans="1:14" s="4" customFormat="1">
      <c r="A53" s="155"/>
      <c r="B53" s="155"/>
      <c r="C53" s="156"/>
      <c r="D53" s="156"/>
      <c r="E53" s="156"/>
      <c r="F53" s="156"/>
      <c r="G53" s="157"/>
      <c r="H53" s="158"/>
      <c r="I53" s="156"/>
      <c r="J53" s="159"/>
      <c r="K53" s="156"/>
      <c r="L53" s="156"/>
      <c r="M53" s="160"/>
      <c r="N53" s="161"/>
    </row>
    <row r="54" spans="1:14" s="4" customFormat="1">
      <c r="A54" s="155"/>
      <c r="B54" s="155"/>
      <c r="C54" s="156"/>
      <c r="D54" s="156"/>
      <c r="E54" s="156"/>
      <c r="F54" s="156"/>
      <c r="G54" s="157"/>
      <c r="H54" s="158"/>
      <c r="I54" s="156"/>
      <c r="J54" s="159"/>
      <c r="K54" s="156"/>
      <c r="L54" s="156"/>
      <c r="M54" s="162"/>
      <c r="N54" s="161"/>
    </row>
    <row r="55" spans="1:14">
      <c r="A55" s="126"/>
      <c r="B55" s="126"/>
      <c r="C55" s="127"/>
      <c r="D55" s="127"/>
      <c r="E55" s="127"/>
      <c r="F55" s="139"/>
      <c r="G55" s="127"/>
      <c r="H55" s="138"/>
      <c r="I55" s="139"/>
      <c r="J55" s="140"/>
      <c r="K55" s="139"/>
      <c r="L55" s="132"/>
      <c r="M55" s="163"/>
      <c r="N55" s="164"/>
    </row>
    <row r="56" spans="1:14">
      <c r="A56" s="126"/>
      <c r="B56" s="126"/>
      <c r="C56" s="127"/>
      <c r="D56" s="127"/>
      <c r="E56" s="127"/>
      <c r="F56" s="139"/>
      <c r="G56" s="127"/>
      <c r="H56" s="138"/>
      <c r="I56" s="139"/>
      <c r="J56" s="140"/>
      <c r="K56" s="139"/>
      <c r="L56" s="132"/>
      <c r="M56" s="163"/>
      <c r="N56" s="164"/>
    </row>
    <row r="57" spans="1:14">
      <c r="A57" s="126"/>
      <c r="B57" s="126"/>
      <c r="C57" s="127"/>
      <c r="D57" s="127"/>
      <c r="E57" s="127"/>
      <c r="F57" s="139"/>
      <c r="G57" s="127"/>
      <c r="H57" s="138"/>
      <c r="I57" s="139"/>
      <c r="J57" s="140"/>
      <c r="K57" s="139"/>
      <c r="L57" s="132"/>
      <c r="M57" s="163"/>
      <c r="N57" s="164"/>
    </row>
    <row r="58" spans="1:14">
      <c r="A58" s="126"/>
      <c r="B58" s="126"/>
      <c r="C58" s="127"/>
      <c r="D58" s="127"/>
      <c r="E58" s="127"/>
      <c r="F58" s="139"/>
      <c r="G58" s="127"/>
      <c r="H58" s="138"/>
      <c r="I58" s="139"/>
      <c r="J58" s="140"/>
      <c r="K58" s="139"/>
      <c r="L58" s="132"/>
      <c r="M58" s="163"/>
      <c r="N58" s="164"/>
    </row>
    <row r="59" spans="1:14">
      <c r="A59" s="101" t="s">
        <v>126</v>
      </c>
      <c r="B59" s="30"/>
      <c r="C59" s="30"/>
      <c r="D59" s="30"/>
      <c r="E59" s="30"/>
      <c r="F59" s="30"/>
      <c r="G59" s="70"/>
      <c r="H59" s="70"/>
      <c r="I59" s="70"/>
      <c r="J59" s="70"/>
      <c r="K59" s="70"/>
      <c r="L59" s="70"/>
      <c r="M59" s="71"/>
      <c r="N59" s="96">
        <f>SUM(N9:N58)</f>
        <v>162.5</v>
      </c>
    </row>
    <row r="60" spans="1:14">
      <c r="A60" s="10"/>
      <c r="B60" s="10"/>
      <c r="C60" s="10"/>
      <c r="D60" s="10"/>
      <c r="E60" s="10"/>
      <c r="F60" s="10"/>
      <c r="G60" s="10"/>
      <c r="H60" s="10"/>
      <c r="I60" s="10"/>
      <c r="J60" s="10"/>
      <c r="K60" s="10"/>
      <c r="L60" s="3"/>
      <c r="M60" s="4"/>
      <c r="N60" s="4"/>
    </row>
  </sheetData>
  <sheetProtection password="CF7A" sheet="1"/>
  <mergeCells count="4">
    <mergeCell ref="A2:N2"/>
    <mergeCell ref="A4:N4"/>
    <mergeCell ref="A5:N5"/>
    <mergeCell ref="A6:N6"/>
  </mergeCells>
  <phoneticPr fontId="21" type="noConversion"/>
  <hyperlinks>
    <hyperlink ref="H9" r:id="rId1"/>
    <hyperlink ref="H10" r:id="rId2"/>
  </hyperlinks>
  <pageMargins left="0.511811023622047" right="0.31496062992126" top="0.2" bottom="0" header="0" footer="0"/>
  <pageSetup paperSize="9" orientation="landscape" horizontalDpi="200" verticalDpi="200" r:id="rId3"/>
</worksheet>
</file>

<file path=xl/worksheets/sheet5.xml><?xml version="1.0" encoding="utf-8"?>
<worksheet xmlns="http://schemas.openxmlformats.org/spreadsheetml/2006/main" xmlns:r="http://schemas.openxmlformats.org/officeDocument/2006/relationships">
  <dimension ref="A3:M114"/>
  <sheetViews>
    <sheetView topLeftCell="A13" zoomScale="90" zoomScaleNormal="90" workbookViewId="0">
      <selection activeCell="Q13" sqref="Q13"/>
    </sheetView>
  </sheetViews>
  <sheetFormatPr defaultColWidth="8.85546875" defaultRowHeight="15"/>
  <cols>
    <col min="1" max="1" width="24.140625" style="2" customWidth="1"/>
    <col min="2" max="2" width="10.140625" style="7" customWidth="1"/>
    <col min="3" max="3" width="13" style="7" customWidth="1"/>
    <col min="4" max="4" width="8.28515625" style="1" customWidth="1"/>
    <col min="5" max="5" width="17.42578125" style="1" customWidth="1"/>
    <col min="6" max="6" width="6.42578125" style="1" customWidth="1"/>
    <col min="7" max="7" width="8.42578125" style="1" customWidth="1"/>
    <col min="8" max="8" width="10.42578125" style="19" bestFit="1" customWidth="1"/>
    <col min="9" max="9" width="10" style="1" customWidth="1"/>
    <col min="10" max="11" width="7.85546875" style="1" customWidth="1"/>
    <col min="12" max="12" width="7.42578125" style="1" customWidth="1"/>
    <col min="13" max="13" width="9.140625" style="1" customWidth="1"/>
  </cols>
  <sheetData>
    <row r="3" spans="1:13" s="4" customFormat="1" ht="34.5" customHeight="1">
      <c r="A3" s="717" t="s">
        <v>310</v>
      </c>
      <c r="B3" s="713"/>
      <c r="C3" s="713"/>
      <c r="D3" s="713"/>
      <c r="E3" s="713"/>
      <c r="F3" s="713"/>
      <c r="G3" s="713"/>
      <c r="H3" s="713"/>
      <c r="I3" s="713"/>
      <c r="J3" s="713"/>
      <c r="K3" s="713"/>
      <c r="L3" s="713"/>
      <c r="M3" s="713"/>
    </row>
    <row r="4" spans="1:13" s="4" customFormat="1" ht="15.75">
      <c r="A4" s="12"/>
      <c r="B4" s="12"/>
      <c r="C4" s="12"/>
      <c r="D4" s="12"/>
      <c r="E4" s="12"/>
      <c r="F4" s="12"/>
      <c r="G4" s="12"/>
      <c r="H4" s="18"/>
      <c r="I4" s="12"/>
      <c r="J4" s="12"/>
      <c r="K4" s="12"/>
      <c r="L4" s="12"/>
      <c r="M4" s="12"/>
    </row>
    <row r="5" spans="1:13" s="4" customFormat="1">
      <c r="A5" s="716" t="s">
        <v>159</v>
      </c>
      <c r="B5" s="716"/>
      <c r="C5" s="716"/>
      <c r="D5" s="716"/>
      <c r="E5" s="716"/>
      <c r="F5" s="716"/>
      <c r="G5" s="716"/>
      <c r="H5" s="716"/>
      <c r="I5" s="716"/>
      <c r="J5" s="716"/>
      <c r="K5" s="716"/>
      <c r="L5" s="716"/>
      <c r="M5" s="716"/>
    </row>
    <row r="6" spans="1:13" s="4" customFormat="1">
      <c r="A6" s="714" t="s">
        <v>192</v>
      </c>
      <c r="B6" s="714"/>
      <c r="C6" s="714"/>
      <c r="D6" s="714"/>
      <c r="E6" s="714"/>
      <c r="F6" s="714"/>
      <c r="G6" s="714"/>
      <c r="H6" s="714"/>
      <c r="I6" s="714"/>
      <c r="J6" s="714"/>
      <c r="K6" s="714"/>
      <c r="L6" s="714"/>
      <c r="M6" s="718"/>
    </row>
    <row r="7" spans="1:13" s="4" customFormat="1">
      <c r="A7" s="716" t="s">
        <v>971</v>
      </c>
      <c r="B7" s="716"/>
      <c r="C7" s="716"/>
      <c r="D7" s="716"/>
      <c r="E7" s="716"/>
      <c r="F7" s="716"/>
      <c r="G7" s="716"/>
      <c r="H7" s="716"/>
      <c r="I7" s="716"/>
      <c r="J7" s="716"/>
      <c r="K7" s="716"/>
      <c r="L7" s="716"/>
      <c r="M7" s="716"/>
    </row>
    <row r="8" spans="1:13" s="4" customFormat="1" ht="14.25" customHeight="1">
      <c r="A8" s="719" t="s">
        <v>311</v>
      </c>
      <c r="B8" s="720"/>
      <c r="C8" s="720"/>
      <c r="D8" s="720"/>
      <c r="E8" s="720"/>
      <c r="F8" s="720"/>
      <c r="G8" s="720"/>
      <c r="H8" s="720"/>
      <c r="I8" s="720"/>
      <c r="J8" s="720"/>
      <c r="K8" s="720"/>
      <c r="L8" s="720"/>
      <c r="M8" s="721"/>
    </row>
    <row r="10" spans="1:13" ht="93" customHeight="1">
      <c r="A10" s="80" t="s">
        <v>121</v>
      </c>
      <c r="B10" s="80" t="s">
        <v>133</v>
      </c>
      <c r="C10" s="80" t="s">
        <v>179</v>
      </c>
      <c r="D10" s="77" t="s">
        <v>960</v>
      </c>
      <c r="E10" s="77" t="s">
        <v>193</v>
      </c>
      <c r="F10" s="80" t="s">
        <v>130</v>
      </c>
      <c r="G10" s="77" t="s">
        <v>145</v>
      </c>
      <c r="H10" s="77" t="s">
        <v>149</v>
      </c>
      <c r="I10" s="91" t="s">
        <v>194</v>
      </c>
      <c r="J10" s="77" t="s">
        <v>184</v>
      </c>
      <c r="K10" s="77" t="s">
        <v>185</v>
      </c>
      <c r="L10" s="80" t="s">
        <v>131</v>
      </c>
      <c r="M10" s="80" t="s">
        <v>161</v>
      </c>
    </row>
    <row r="11" spans="1:13" s="109" customFormat="1" ht="102">
      <c r="A11" s="143" t="s">
        <v>372</v>
      </c>
      <c r="B11" s="143" t="s">
        <v>373</v>
      </c>
      <c r="C11" s="279" t="s">
        <v>374</v>
      </c>
      <c r="D11" s="276" t="s">
        <v>350</v>
      </c>
      <c r="E11" s="143" t="s">
        <v>375</v>
      </c>
      <c r="F11" s="320" t="s">
        <v>376</v>
      </c>
      <c r="G11" s="321" t="s">
        <v>377</v>
      </c>
      <c r="H11" s="275" t="s">
        <v>378</v>
      </c>
      <c r="I11" s="143" t="s">
        <v>379</v>
      </c>
      <c r="J11" s="148">
        <v>2016</v>
      </c>
      <c r="K11" s="148">
        <v>4</v>
      </c>
      <c r="L11" s="248">
        <v>70</v>
      </c>
      <c r="M11" s="151">
        <v>23.34</v>
      </c>
    </row>
    <row r="12" spans="1:13" s="109" customFormat="1" ht="76.5">
      <c r="A12" s="143" t="s">
        <v>380</v>
      </c>
      <c r="B12" s="143" t="s">
        <v>373</v>
      </c>
      <c r="C12" s="143" t="s">
        <v>381</v>
      </c>
      <c r="D12" s="276" t="s">
        <v>350</v>
      </c>
      <c r="E12" s="143" t="s">
        <v>375</v>
      </c>
      <c r="F12" s="320" t="s">
        <v>376</v>
      </c>
      <c r="G12" s="152" t="s">
        <v>382</v>
      </c>
      <c r="H12" s="322" t="s">
        <v>383</v>
      </c>
      <c r="I12" s="143" t="s">
        <v>379</v>
      </c>
      <c r="J12" s="148">
        <v>2016</v>
      </c>
      <c r="K12" s="148">
        <v>4</v>
      </c>
      <c r="L12" s="248">
        <v>70</v>
      </c>
      <c r="M12" s="151">
        <v>23.33</v>
      </c>
    </row>
    <row r="13" spans="1:13" ht="89.25">
      <c r="A13" s="279" t="s">
        <v>393</v>
      </c>
      <c r="B13" s="143" t="s">
        <v>394</v>
      </c>
      <c r="C13" s="143" t="s">
        <v>386</v>
      </c>
      <c r="D13" s="276" t="s">
        <v>350</v>
      </c>
      <c r="E13" s="143" t="s">
        <v>387</v>
      </c>
      <c r="F13" s="143" t="s">
        <v>388</v>
      </c>
      <c r="G13" s="312" t="s">
        <v>389</v>
      </c>
      <c r="H13" s="279" t="s">
        <v>390</v>
      </c>
      <c r="I13" s="143" t="s">
        <v>391</v>
      </c>
      <c r="J13" s="143">
        <v>2016</v>
      </c>
      <c r="K13" s="143" t="s">
        <v>392</v>
      </c>
      <c r="L13" s="282">
        <v>70</v>
      </c>
      <c r="M13" s="282">
        <v>14</v>
      </c>
    </row>
    <row r="14" spans="1:13" ht="89.25">
      <c r="A14" s="143" t="s">
        <v>594</v>
      </c>
      <c r="B14" s="143" t="s">
        <v>394</v>
      </c>
      <c r="C14" s="143" t="s">
        <v>595</v>
      </c>
      <c r="D14" s="276" t="s">
        <v>350</v>
      </c>
      <c r="E14" s="143" t="s">
        <v>596</v>
      </c>
      <c r="F14" s="144" t="s">
        <v>597</v>
      </c>
      <c r="G14" s="152" t="s">
        <v>598</v>
      </c>
      <c r="H14" s="275" t="s">
        <v>599</v>
      </c>
      <c r="I14" s="143" t="s">
        <v>600</v>
      </c>
      <c r="J14" s="148">
        <v>2016</v>
      </c>
      <c r="K14" s="148" t="s">
        <v>392</v>
      </c>
      <c r="L14" s="248">
        <v>70</v>
      </c>
      <c r="M14" s="151">
        <v>14</v>
      </c>
    </row>
    <row r="15" spans="1:13" ht="89.25">
      <c r="A15" s="143" t="s">
        <v>601</v>
      </c>
      <c r="B15" s="143" t="s">
        <v>394</v>
      </c>
      <c r="C15" s="143" t="s">
        <v>602</v>
      </c>
      <c r="D15" s="276" t="s">
        <v>350</v>
      </c>
      <c r="E15" s="143" t="s">
        <v>596</v>
      </c>
      <c r="F15" s="144" t="s">
        <v>597</v>
      </c>
      <c r="G15" s="152" t="s">
        <v>603</v>
      </c>
      <c r="H15" s="152" t="s">
        <v>604</v>
      </c>
      <c r="I15" s="143" t="s">
        <v>600</v>
      </c>
      <c r="J15" s="148">
        <v>2016</v>
      </c>
      <c r="K15" s="148" t="s">
        <v>392</v>
      </c>
      <c r="L15" s="248">
        <v>70</v>
      </c>
      <c r="M15" s="151">
        <v>14</v>
      </c>
    </row>
    <row r="16" spans="1:13" ht="204">
      <c r="A16" s="143" t="s">
        <v>605</v>
      </c>
      <c r="B16" s="143" t="s">
        <v>394</v>
      </c>
      <c r="C16" s="143" t="s">
        <v>606</v>
      </c>
      <c r="D16" s="276" t="s">
        <v>350</v>
      </c>
      <c r="E16" s="143" t="s">
        <v>607</v>
      </c>
      <c r="F16" s="144"/>
      <c r="G16" s="152" t="s">
        <v>608</v>
      </c>
      <c r="H16" s="313" t="s">
        <v>609</v>
      </c>
      <c r="I16" s="314" t="s">
        <v>610</v>
      </c>
      <c r="J16" s="144">
        <v>2016</v>
      </c>
      <c r="K16" s="144" t="s">
        <v>611</v>
      </c>
      <c r="L16" s="248">
        <v>70</v>
      </c>
      <c r="M16" s="151">
        <v>17.5</v>
      </c>
    </row>
    <row r="17" spans="1:13" ht="204">
      <c r="A17" s="143" t="s">
        <v>612</v>
      </c>
      <c r="B17" s="143" t="s">
        <v>394</v>
      </c>
      <c r="C17" s="143" t="s">
        <v>606</v>
      </c>
      <c r="D17" s="276" t="s">
        <v>350</v>
      </c>
      <c r="E17" s="143" t="s">
        <v>607</v>
      </c>
      <c r="F17" s="144"/>
      <c r="G17" s="152" t="s">
        <v>613</v>
      </c>
      <c r="H17" s="313" t="s">
        <v>614</v>
      </c>
      <c r="I17" s="314" t="s">
        <v>610</v>
      </c>
      <c r="J17" s="144">
        <v>2016</v>
      </c>
      <c r="K17" s="144" t="s">
        <v>611</v>
      </c>
      <c r="L17" s="248">
        <v>70</v>
      </c>
      <c r="M17" s="151">
        <v>17.5</v>
      </c>
    </row>
    <row r="18" spans="1:13" ht="89.25">
      <c r="A18" s="143" t="s">
        <v>615</v>
      </c>
      <c r="B18" s="143" t="s">
        <v>394</v>
      </c>
      <c r="C18" s="143" t="s">
        <v>616</v>
      </c>
      <c r="D18" s="276" t="s">
        <v>350</v>
      </c>
      <c r="E18" s="143" t="s">
        <v>617</v>
      </c>
      <c r="F18" s="144" t="s">
        <v>618</v>
      </c>
      <c r="G18" s="152" t="s">
        <v>619</v>
      </c>
      <c r="H18" s="219" t="s">
        <v>620</v>
      </c>
      <c r="I18" s="143" t="s">
        <v>621</v>
      </c>
      <c r="J18" s="144">
        <v>2016</v>
      </c>
      <c r="K18" s="144" t="s">
        <v>622</v>
      </c>
      <c r="L18" s="248">
        <v>70</v>
      </c>
      <c r="M18" s="151">
        <v>17.5</v>
      </c>
    </row>
    <row r="19" spans="1:13" ht="89.25">
      <c r="A19" s="143" t="s">
        <v>601</v>
      </c>
      <c r="B19" s="143" t="s">
        <v>394</v>
      </c>
      <c r="C19" s="143" t="s">
        <v>602</v>
      </c>
      <c r="D19" s="276" t="s">
        <v>350</v>
      </c>
      <c r="E19" s="143" t="s">
        <v>596</v>
      </c>
      <c r="F19" s="144" t="s">
        <v>597</v>
      </c>
      <c r="G19" s="152" t="s">
        <v>603</v>
      </c>
      <c r="H19" s="152" t="s">
        <v>604</v>
      </c>
      <c r="I19" s="143" t="s">
        <v>600</v>
      </c>
      <c r="J19" s="148">
        <v>2016</v>
      </c>
      <c r="K19" s="148" t="s">
        <v>392</v>
      </c>
      <c r="L19" s="248">
        <v>70</v>
      </c>
      <c r="M19" s="151">
        <v>14</v>
      </c>
    </row>
    <row r="20" spans="1:13" ht="89.25">
      <c r="A20" s="143" t="s">
        <v>526</v>
      </c>
      <c r="B20" s="143" t="s">
        <v>394</v>
      </c>
      <c r="C20" s="143" t="s">
        <v>527</v>
      </c>
      <c r="D20" s="276" t="s">
        <v>350</v>
      </c>
      <c r="E20" s="143" t="s">
        <v>528</v>
      </c>
      <c r="F20" s="143" t="s">
        <v>529</v>
      </c>
      <c r="G20" s="143"/>
      <c r="H20" s="280" t="s">
        <v>530</v>
      </c>
      <c r="I20" s="314" t="s">
        <v>531</v>
      </c>
      <c r="J20" s="281">
        <v>2016</v>
      </c>
      <c r="K20" s="281" t="s">
        <v>532</v>
      </c>
      <c r="L20" s="217">
        <v>70</v>
      </c>
      <c r="M20" s="282">
        <v>35</v>
      </c>
    </row>
    <row r="21" spans="1:13" ht="216.75">
      <c r="A21" s="189" t="s">
        <v>534</v>
      </c>
      <c r="B21" s="152" t="s">
        <v>394</v>
      </c>
      <c r="C21" s="189" t="s">
        <v>535</v>
      </c>
      <c r="D21" s="276" t="s">
        <v>350</v>
      </c>
      <c r="E21" s="143" t="s">
        <v>536</v>
      </c>
      <c r="F21" s="143"/>
      <c r="G21" s="143" t="s">
        <v>537</v>
      </c>
      <c r="H21" s="143" t="s">
        <v>538</v>
      </c>
      <c r="I21" s="314" t="s">
        <v>539</v>
      </c>
      <c r="J21" s="148">
        <v>2016</v>
      </c>
      <c r="K21" s="148" t="s">
        <v>421</v>
      </c>
      <c r="L21" s="217">
        <v>70</v>
      </c>
      <c r="M21" s="282">
        <v>17.5</v>
      </c>
    </row>
    <row r="22" spans="1:13" ht="153">
      <c r="A22" s="189" t="s">
        <v>540</v>
      </c>
      <c r="B22" s="144" t="s">
        <v>394</v>
      </c>
      <c r="C22" s="189" t="s">
        <v>541</v>
      </c>
      <c r="D22" s="276" t="s">
        <v>350</v>
      </c>
      <c r="E22" s="143" t="s">
        <v>542</v>
      </c>
      <c r="F22" s="144" t="s">
        <v>543</v>
      </c>
      <c r="G22" s="315" t="s">
        <v>544</v>
      </c>
      <c r="H22" s="323" t="s">
        <v>545</v>
      </c>
      <c r="I22" s="314" t="s">
        <v>546</v>
      </c>
      <c r="J22" s="144">
        <v>2016</v>
      </c>
      <c r="K22" s="144" t="s">
        <v>547</v>
      </c>
      <c r="L22" s="248">
        <v>70</v>
      </c>
      <c r="M22" s="151">
        <v>17.5</v>
      </c>
    </row>
    <row r="23" spans="1:13" ht="204">
      <c r="A23" s="143" t="s">
        <v>612</v>
      </c>
      <c r="B23" s="143" t="s">
        <v>394</v>
      </c>
      <c r="C23" s="143" t="s">
        <v>606</v>
      </c>
      <c r="D23" s="276" t="s">
        <v>350</v>
      </c>
      <c r="E23" s="143" t="s">
        <v>607</v>
      </c>
      <c r="F23" s="144"/>
      <c r="G23" s="152" t="s">
        <v>613</v>
      </c>
      <c r="H23" s="313" t="s">
        <v>614</v>
      </c>
      <c r="I23" s="314" t="s">
        <v>610</v>
      </c>
      <c r="J23" s="144">
        <v>2016</v>
      </c>
      <c r="K23" s="144" t="s">
        <v>611</v>
      </c>
      <c r="L23" s="248">
        <v>70</v>
      </c>
      <c r="M23" s="151">
        <v>17.5</v>
      </c>
    </row>
    <row r="24" spans="1:13" ht="89.25">
      <c r="A24" s="143" t="s">
        <v>615</v>
      </c>
      <c r="B24" s="143" t="s">
        <v>394</v>
      </c>
      <c r="C24" s="143" t="s">
        <v>616</v>
      </c>
      <c r="D24" s="276" t="s">
        <v>350</v>
      </c>
      <c r="E24" s="143" t="s">
        <v>617</v>
      </c>
      <c r="F24" s="144" t="s">
        <v>618</v>
      </c>
      <c r="G24" s="152" t="s">
        <v>619</v>
      </c>
      <c r="H24" s="219" t="s">
        <v>620</v>
      </c>
      <c r="I24" s="143" t="s">
        <v>621</v>
      </c>
      <c r="J24" s="144">
        <v>2016</v>
      </c>
      <c r="K24" s="144" t="s">
        <v>622</v>
      </c>
      <c r="L24" s="248">
        <v>70</v>
      </c>
      <c r="M24" s="151">
        <v>17.5</v>
      </c>
    </row>
    <row r="25" spans="1:13" ht="76.5">
      <c r="A25" s="143" t="s">
        <v>30</v>
      </c>
      <c r="B25" s="143" t="s">
        <v>394</v>
      </c>
      <c r="C25" s="143" t="s">
        <v>29</v>
      </c>
      <c r="D25" s="276" t="s">
        <v>350</v>
      </c>
      <c r="E25" s="143" t="s">
        <v>31</v>
      </c>
      <c r="F25" s="144" t="s">
        <v>32</v>
      </c>
      <c r="G25" s="152"/>
      <c r="H25" s="275"/>
      <c r="I25" s="143" t="s">
        <v>33</v>
      </c>
      <c r="J25" s="148">
        <v>2016</v>
      </c>
      <c r="K25" s="148" t="s">
        <v>355</v>
      </c>
      <c r="L25" s="248">
        <v>70</v>
      </c>
      <c r="M25" s="151">
        <v>70</v>
      </c>
    </row>
    <row r="26" spans="1:13" ht="89.25">
      <c r="A26" s="143" t="s">
        <v>601</v>
      </c>
      <c r="B26" s="143" t="s">
        <v>394</v>
      </c>
      <c r="C26" s="143" t="s">
        <v>602</v>
      </c>
      <c r="D26" s="276" t="s">
        <v>350</v>
      </c>
      <c r="E26" s="143" t="s">
        <v>596</v>
      </c>
      <c r="F26" s="144" t="s">
        <v>597</v>
      </c>
      <c r="G26" s="152" t="s">
        <v>603</v>
      </c>
      <c r="H26" s="152" t="s">
        <v>604</v>
      </c>
      <c r="I26" s="143" t="s">
        <v>600</v>
      </c>
      <c r="J26" s="148">
        <v>2016</v>
      </c>
      <c r="K26" s="148" t="s">
        <v>392</v>
      </c>
      <c r="L26" s="248">
        <v>70</v>
      </c>
      <c r="M26" s="282">
        <v>14</v>
      </c>
    </row>
    <row r="27" spans="1:13" ht="102">
      <c r="A27" s="317" t="s">
        <v>372</v>
      </c>
      <c r="B27" s="143" t="s">
        <v>373</v>
      </c>
      <c r="C27" s="270" t="s">
        <v>84</v>
      </c>
      <c r="D27" s="276" t="s">
        <v>350</v>
      </c>
      <c r="E27" s="143" t="s">
        <v>375</v>
      </c>
      <c r="F27" s="274" t="s">
        <v>376</v>
      </c>
      <c r="G27" s="268" t="s">
        <v>377</v>
      </c>
      <c r="H27" s="275" t="s">
        <v>378</v>
      </c>
      <c r="I27" s="143" t="s">
        <v>379</v>
      </c>
      <c r="J27" s="148">
        <v>2016</v>
      </c>
      <c r="K27" s="148">
        <v>4</v>
      </c>
      <c r="L27" s="248">
        <v>70</v>
      </c>
      <c r="M27" s="151">
        <v>23.33</v>
      </c>
    </row>
    <row r="28" spans="1:13" ht="89.25">
      <c r="A28" s="143" t="s">
        <v>594</v>
      </c>
      <c r="B28" s="143" t="s">
        <v>394</v>
      </c>
      <c r="C28" s="143" t="s">
        <v>595</v>
      </c>
      <c r="D28" s="276" t="s">
        <v>350</v>
      </c>
      <c r="E28" s="143" t="s">
        <v>596</v>
      </c>
      <c r="F28" s="144" t="s">
        <v>597</v>
      </c>
      <c r="G28" s="152" t="s">
        <v>598</v>
      </c>
      <c r="H28" s="275" t="s">
        <v>599</v>
      </c>
      <c r="I28" s="143" t="s">
        <v>600</v>
      </c>
      <c r="J28" s="148">
        <v>2016</v>
      </c>
      <c r="K28" s="148" t="s">
        <v>392</v>
      </c>
      <c r="L28" s="248">
        <v>70</v>
      </c>
      <c r="M28" s="151">
        <v>14</v>
      </c>
    </row>
    <row r="29" spans="1:13" ht="89.25">
      <c r="A29" s="143" t="s">
        <v>601</v>
      </c>
      <c r="B29" s="143" t="s">
        <v>394</v>
      </c>
      <c r="C29" s="143" t="s">
        <v>602</v>
      </c>
      <c r="D29" s="276" t="s">
        <v>350</v>
      </c>
      <c r="E29" s="143" t="s">
        <v>596</v>
      </c>
      <c r="F29" s="144" t="s">
        <v>597</v>
      </c>
      <c r="G29" s="152" t="s">
        <v>603</v>
      </c>
      <c r="H29" s="152" t="s">
        <v>604</v>
      </c>
      <c r="I29" s="143" t="s">
        <v>600</v>
      </c>
      <c r="J29" s="148">
        <v>2016</v>
      </c>
      <c r="K29" s="148" t="s">
        <v>392</v>
      </c>
      <c r="L29" s="248">
        <v>70</v>
      </c>
      <c r="M29" s="151">
        <v>14</v>
      </c>
    </row>
    <row r="30" spans="1:13" ht="204">
      <c r="A30" s="143" t="s">
        <v>605</v>
      </c>
      <c r="B30" s="143" t="s">
        <v>394</v>
      </c>
      <c r="C30" s="143" t="s">
        <v>606</v>
      </c>
      <c r="D30" s="276" t="s">
        <v>350</v>
      </c>
      <c r="E30" s="143" t="s">
        <v>607</v>
      </c>
      <c r="F30" s="144"/>
      <c r="G30" s="152" t="s">
        <v>608</v>
      </c>
      <c r="H30" s="313" t="s">
        <v>609</v>
      </c>
      <c r="I30" s="314" t="s">
        <v>610</v>
      </c>
      <c r="J30" s="144">
        <v>2016</v>
      </c>
      <c r="K30" s="144" t="s">
        <v>611</v>
      </c>
      <c r="L30" s="248">
        <v>70</v>
      </c>
      <c r="M30" s="151">
        <v>17.5</v>
      </c>
    </row>
    <row r="31" spans="1:13" ht="204">
      <c r="A31" s="143" t="s">
        <v>612</v>
      </c>
      <c r="B31" s="143" t="s">
        <v>394</v>
      </c>
      <c r="C31" s="143" t="s">
        <v>606</v>
      </c>
      <c r="D31" s="276" t="s">
        <v>350</v>
      </c>
      <c r="E31" s="143" t="s">
        <v>607</v>
      </c>
      <c r="F31" s="144"/>
      <c r="G31" s="152" t="s">
        <v>613</v>
      </c>
      <c r="H31" s="313" t="s">
        <v>614</v>
      </c>
      <c r="I31" s="314" t="s">
        <v>610</v>
      </c>
      <c r="J31" s="144">
        <v>2016</v>
      </c>
      <c r="K31" s="144" t="s">
        <v>611</v>
      </c>
      <c r="L31" s="248">
        <v>70</v>
      </c>
      <c r="M31" s="151">
        <v>17.5</v>
      </c>
    </row>
    <row r="32" spans="1:13" ht="89.25">
      <c r="A32" s="143" t="s">
        <v>615</v>
      </c>
      <c r="B32" s="143" t="s">
        <v>394</v>
      </c>
      <c r="C32" s="143" t="s">
        <v>616</v>
      </c>
      <c r="D32" s="276" t="s">
        <v>350</v>
      </c>
      <c r="E32" s="143" t="s">
        <v>617</v>
      </c>
      <c r="F32" s="144" t="s">
        <v>618</v>
      </c>
      <c r="G32" s="152" t="s">
        <v>619</v>
      </c>
      <c r="H32" s="219" t="s">
        <v>620</v>
      </c>
      <c r="I32" s="143" t="s">
        <v>621</v>
      </c>
      <c r="J32" s="144">
        <v>2016</v>
      </c>
      <c r="K32" s="144" t="s">
        <v>622</v>
      </c>
      <c r="L32" s="248">
        <v>70</v>
      </c>
      <c r="M32" s="151">
        <v>17.5</v>
      </c>
    </row>
    <row r="33" spans="1:13" ht="165.75">
      <c r="A33" s="143" t="s">
        <v>759</v>
      </c>
      <c r="B33" s="143" t="s">
        <v>394</v>
      </c>
      <c r="C33" s="143" t="s">
        <v>760</v>
      </c>
      <c r="D33" s="276" t="s">
        <v>350</v>
      </c>
      <c r="E33" s="143" t="s">
        <v>761</v>
      </c>
      <c r="F33" s="144"/>
      <c r="G33" s="152"/>
      <c r="H33" s="219"/>
      <c r="I33" s="143" t="s">
        <v>762</v>
      </c>
      <c r="J33" s="144">
        <v>2016</v>
      </c>
      <c r="K33" s="144" t="s">
        <v>421</v>
      </c>
      <c r="L33" s="248">
        <v>70</v>
      </c>
      <c r="M33" s="151">
        <v>23.33</v>
      </c>
    </row>
    <row r="34" spans="1:13" ht="89.25">
      <c r="A34" s="311" t="s">
        <v>393</v>
      </c>
      <c r="B34" s="218" t="s">
        <v>394</v>
      </c>
      <c r="C34" s="311" t="s">
        <v>791</v>
      </c>
      <c r="D34" s="276" t="s">
        <v>350</v>
      </c>
      <c r="E34" s="311" t="s">
        <v>792</v>
      </c>
      <c r="F34" s="218" t="s">
        <v>793</v>
      </c>
      <c r="G34" s="218" t="s">
        <v>598</v>
      </c>
      <c r="H34" s="218" t="s">
        <v>794</v>
      </c>
      <c r="I34" s="218" t="s">
        <v>600</v>
      </c>
      <c r="J34" s="218">
        <v>2016</v>
      </c>
      <c r="K34" s="218" t="s">
        <v>795</v>
      </c>
      <c r="L34" s="282">
        <v>70</v>
      </c>
      <c r="M34" s="282">
        <f>L34/5</f>
        <v>14</v>
      </c>
    </row>
    <row r="35" spans="1:13" ht="89.25">
      <c r="A35" s="311" t="s">
        <v>796</v>
      </c>
      <c r="B35" s="218" t="s">
        <v>394</v>
      </c>
      <c r="C35" s="311" t="s">
        <v>797</v>
      </c>
      <c r="D35" s="276" t="s">
        <v>350</v>
      </c>
      <c r="E35" s="311" t="s">
        <v>792</v>
      </c>
      <c r="F35" s="218" t="s">
        <v>793</v>
      </c>
      <c r="G35" s="218" t="s">
        <v>603</v>
      </c>
      <c r="H35" s="218" t="s">
        <v>798</v>
      </c>
      <c r="I35" s="218" t="s">
        <v>600</v>
      </c>
      <c r="J35" s="218">
        <v>2016</v>
      </c>
      <c r="K35" s="218" t="s">
        <v>795</v>
      </c>
      <c r="L35" s="282">
        <v>70</v>
      </c>
      <c r="M35" s="282">
        <f>L35/5</f>
        <v>14</v>
      </c>
    </row>
    <row r="36" spans="1:13" ht="89.25">
      <c r="A36" s="143" t="s">
        <v>817</v>
      </c>
      <c r="B36" s="143" t="s">
        <v>394</v>
      </c>
      <c r="C36" s="143" t="s">
        <v>818</v>
      </c>
      <c r="D36" s="276" t="s">
        <v>350</v>
      </c>
      <c r="E36" s="143" t="s">
        <v>819</v>
      </c>
      <c r="F36" s="143" t="s">
        <v>529</v>
      </c>
      <c r="G36" s="143"/>
      <c r="H36" s="280" t="s">
        <v>820</v>
      </c>
      <c r="I36" s="314" t="s">
        <v>821</v>
      </c>
      <c r="J36" s="148">
        <v>2016</v>
      </c>
      <c r="K36" s="148" t="s">
        <v>822</v>
      </c>
      <c r="L36" s="217">
        <v>70</v>
      </c>
      <c r="M36" s="282">
        <v>35</v>
      </c>
    </row>
    <row r="37" spans="1:13" ht="89.25">
      <c r="A37" s="143" t="s">
        <v>526</v>
      </c>
      <c r="B37" s="143" t="s">
        <v>394</v>
      </c>
      <c r="C37" s="143" t="s">
        <v>527</v>
      </c>
      <c r="D37" s="276" t="s">
        <v>350</v>
      </c>
      <c r="E37" s="143" t="s">
        <v>528</v>
      </c>
      <c r="F37" s="143" t="s">
        <v>529</v>
      </c>
      <c r="G37" s="143"/>
      <c r="H37" s="280" t="s">
        <v>530</v>
      </c>
      <c r="I37" s="314" t="s">
        <v>531</v>
      </c>
      <c r="J37" s="148">
        <v>2016</v>
      </c>
      <c r="K37" s="148" t="s">
        <v>532</v>
      </c>
      <c r="L37" s="217">
        <v>70</v>
      </c>
      <c r="M37" s="282">
        <v>35</v>
      </c>
    </row>
    <row r="38" spans="1:13" ht="89.25">
      <c r="A38" s="143" t="s">
        <v>823</v>
      </c>
      <c r="B38" s="143" t="s">
        <v>394</v>
      </c>
      <c r="C38" s="143" t="s">
        <v>818</v>
      </c>
      <c r="D38" s="276" t="s">
        <v>350</v>
      </c>
      <c r="E38" s="143" t="s">
        <v>528</v>
      </c>
      <c r="F38" s="143" t="s">
        <v>529</v>
      </c>
      <c r="G38" s="143"/>
      <c r="H38" s="280" t="s">
        <v>824</v>
      </c>
      <c r="I38" s="314" t="s">
        <v>531</v>
      </c>
      <c r="J38" s="148">
        <v>2016</v>
      </c>
      <c r="K38" s="148" t="s">
        <v>532</v>
      </c>
      <c r="L38" s="217">
        <v>70</v>
      </c>
      <c r="M38" s="282">
        <v>35</v>
      </c>
    </row>
    <row r="39" spans="1:13" ht="89.25">
      <c r="A39" s="143" t="s">
        <v>849</v>
      </c>
      <c r="B39" s="143" t="s">
        <v>850</v>
      </c>
      <c r="C39" s="143" t="s">
        <v>851</v>
      </c>
      <c r="D39" s="276" t="s">
        <v>350</v>
      </c>
      <c r="E39" s="143" t="s">
        <v>852</v>
      </c>
      <c r="F39" s="144" t="s">
        <v>853</v>
      </c>
      <c r="G39" s="152"/>
      <c r="H39" s="275" t="s">
        <v>854</v>
      </c>
      <c r="I39" s="143" t="s">
        <v>275</v>
      </c>
      <c r="J39" s="148">
        <v>2016</v>
      </c>
      <c r="K39" s="148" t="s">
        <v>532</v>
      </c>
      <c r="L39" s="248">
        <v>70</v>
      </c>
      <c r="M39" s="151">
        <v>17.5</v>
      </c>
    </row>
    <row r="40" spans="1:13" ht="267.75">
      <c r="A40" s="143" t="s">
        <v>276</v>
      </c>
      <c r="B40" s="143" t="s">
        <v>394</v>
      </c>
      <c r="C40" s="144" t="s">
        <v>277</v>
      </c>
      <c r="D40" s="276" t="s">
        <v>350</v>
      </c>
      <c r="E40" s="143" t="s">
        <v>278</v>
      </c>
      <c r="F40" s="144" t="s">
        <v>279</v>
      </c>
      <c r="G40" s="152" t="s">
        <v>544</v>
      </c>
      <c r="H40" s="144" t="s">
        <v>280</v>
      </c>
      <c r="I40" s="143" t="s">
        <v>281</v>
      </c>
      <c r="J40" s="144">
        <v>2016</v>
      </c>
      <c r="K40" s="144" t="s">
        <v>547</v>
      </c>
      <c r="L40" s="248">
        <v>70</v>
      </c>
      <c r="M40" s="151">
        <v>17.5</v>
      </c>
    </row>
    <row r="41" spans="1:13" ht="63.75">
      <c r="A41" s="143" t="s">
        <v>282</v>
      </c>
      <c r="B41" s="143" t="s">
        <v>850</v>
      </c>
      <c r="C41" s="144" t="s">
        <v>283</v>
      </c>
      <c r="D41" s="276" t="s">
        <v>350</v>
      </c>
      <c r="E41" s="143" t="s">
        <v>284</v>
      </c>
      <c r="F41" s="144" t="s">
        <v>285</v>
      </c>
      <c r="G41" s="152"/>
      <c r="H41" s="219"/>
      <c r="I41" s="143" t="s">
        <v>286</v>
      </c>
      <c r="J41" s="144">
        <v>2016</v>
      </c>
      <c r="K41" s="144" t="s">
        <v>355</v>
      </c>
      <c r="L41" s="248">
        <v>70</v>
      </c>
      <c r="M41" s="151">
        <v>23.332999999999998</v>
      </c>
    </row>
    <row r="42" spans="1:13" ht="63.75">
      <c r="A42" s="143" t="s">
        <v>287</v>
      </c>
      <c r="B42" s="143" t="s">
        <v>850</v>
      </c>
      <c r="C42" s="144" t="s">
        <v>283</v>
      </c>
      <c r="D42" s="276" t="s">
        <v>350</v>
      </c>
      <c r="E42" s="143" t="s">
        <v>284</v>
      </c>
      <c r="F42" s="144" t="s">
        <v>285</v>
      </c>
      <c r="G42" s="152"/>
      <c r="H42" s="219"/>
      <c r="I42" s="143" t="s">
        <v>286</v>
      </c>
      <c r="J42" s="144">
        <v>2016</v>
      </c>
      <c r="K42" s="144" t="s">
        <v>355</v>
      </c>
      <c r="L42" s="248">
        <v>70</v>
      </c>
      <c r="M42" s="151">
        <v>23.332999999999998</v>
      </c>
    </row>
    <row r="43" spans="1:13" ht="165.75">
      <c r="A43" s="143" t="s">
        <v>288</v>
      </c>
      <c r="B43" s="143" t="s">
        <v>850</v>
      </c>
      <c r="C43" s="143" t="s">
        <v>289</v>
      </c>
      <c r="D43" s="276" t="s">
        <v>350</v>
      </c>
      <c r="E43" s="143" t="s">
        <v>290</v>
      </c>
      <c r="F43" s="144" t="s">
        <v>853</v>
      </c>
      <c r="G43" s="152"/>
      <c r="H43" s="219" t="s">
        <v>291</v>
      </c>
      <c r="I43" s="143" t="s">
        <v>292</v>
      </c>
      <c r="J43" s="144">
        <v>2016</v>
      </c>
      <c r="K43" s="144" t="s">
        <v>532</v>
      </c>
      <c r="L43" s="248">
        <v>70</v>
      </c>
      <c r="M43" s="151">
        <v>23.332999999999998</v>
      </c>
    </row>
    <row r="44" spans="1:13" ht="178.5">
      <c r="A44" s="143" t="s">
        <v>293</v>
      </c>
      <c r="B44" s="143" t="s">
        <v>294</v>
      </c>
      <c r="C44" s="143" t="s">
        <v>295</v>
      </c>
      <c r="D44" s="276" t="s">
        <v>350</v>
      </c>
      <c r="E44" s="143" t="s">
        <v>296</v>
      </c>
      <c r="F44" s="144" t="s">
        <v>853</v>
      </c>
      <c r="G44" s="152"/>
      <c r="H44" s="219" t="s">
        <v>297</v>
      </c>
      <c r="I44" s="143" t="s">
        <v>298</v>
      </c>
      <c r="J44" s="144">
        <v>2016</v>
      </c>
      <c r="K44" s="144" t="s">
        <v>532</v>
      </c>
      <c r="L44" s="248">
        <v>70</v>
      </c>
      <c r="M44" s="151">
        <v>7.77</v>
      </c>
    </row>
    <row r="45" spans="1:13" ht="76.5">
      <c r="A45" s="284" t="s">
        <v>507</v>
      </c>
      <c r="B45" s="284"/>
      <c r="C45" s="284" t="s">
        <v>508</v>
      </c>
      <c r="D45" s="276" t="s">
        <v>350</v>
      </c>
      <c r="E45" s="285" t="s">
        <v>509</v>
      </c>
      <c r="F45" s="285" t="s">
        <v>908</v>
      </c>
      <c r="G45" s="291" t="s">
        <v>512</v>
      </c>
      <c r="H45" s="276" t="s">
        <v>511</v>
      </c>
      <c r="I45" s="324" t="s">
        <v>510</v>
      </c>
      <c r="J45" s="276">
        <v>2016</v>
      </c>
      <c r="K45" s="288" t="s">
        <v>370</v>
      </c>
      <c r="L45" s="309">
        <v>70</v>
      </c>
      <c r="M45" s="310">
        <v>23.3</v>
      </c>
    </row>
    <row r="46" spans="1:13" ht="204">
      <c r="A46" s="290" t="s">
        <v>605</v>
      </c>
      <c r="B46" s="290" t="s">
        <v>394</v>
      </c>
      <c r="C46" s="290" t="s">
        <v>606</v>
      </c>
      <c r="D46" s="276" t="s">
        <v>350</v>
      </c>
      <c r="E46" s="290" t="s">
        <v>607</v>
      </c>
      <c r="F46" s="276"/>
      <c r="G46" s="291" t="s">
        <v>608</v>
      </c>
      <c r="H46" s="319" t="s">
        <v>609</v>
      </c>
      <c r="I46" s="290" t="s">
        <v>610</v>
      </c>
      <c r="J46" s="276">
        <v>2016</v>
      </c>
      <c r="K46" s="276" t="s">
        <v>611</v>
      </c>
      <c r="L46" s="293">
        <v>70</v>
      </c>
      <c r="M46" s="294">
        <v>17.5</v>
      </c>
    </row>
    <row r="47" spans="1:13" ht="153">
      <c r="A47" s="290" t="s">
        <v>534</v>
      </c>
      <c r="B47" s="290" t="s">
        <v>394</v>
      </c>
      <c r="C47" s="290" t="s">
        <v>917</v>
      </c>
      <c r="D47" s="276" t="s">
        <v>350</v>
      </c>
      <c r="E47" s="325" t="s">
        <v>918</v>
      </c>
      <c r="F47" s="276"/>
      <c r="G47" s="291"/>
      <c r="H47" s="325" t="s">
        <v>919</v>
      </c>
      <c r="I47" s="290" t="s">
        <v>920</v>
      </c>
      <c r="J47" s="276">
        <v>2016</v>
      </c>
      <c r="K47" s="276" t="s">
        <v>400</v>
      </c>
      <c r="L47" s="293">
        <v>70</v>
      </c>
      <c r="M47" s="294">
        <v>17.5</v>
      </c>
    </row>
    <row r="48" spans="1:13" ht="127.5">
      <c r="A48" s="138" t="s">
        <v>1542</v>
      </c>
      <c r="B48" s="127" t="s">
        <v>373</v>
      </c>
      <c r="C48" s="126" t="s">
        <v>1543</v>
      </c>
      <c r="D48" s="402" t="s">
        <v>582</v>
      </c>
      <c r="E48" s="138" t="s">
        <v>980</v>
      </c>
      <c r="F48" s="138" t="s">
        <v>981</v>
      </c>
      <c r="G48" s="138" t="s">
        <v>982</v>
      </c>
      <c r="H48" s="404" t="s">
        <v>983</v>
      </c>
      <c r="I48" s="126" t="s">
        <v>984</v>
      </c>
      <c r="J48" s="303">
        <v>2016</v>
      </c>
      <c r="K48" s="132" t="s">
        <v>985</v>
      </c>
      <c r="L48" s="405">
        <v>70</v>
      </c>
      <c r="M48" s="194">
        <f>L48/4</f>
        <v>17.5</v>
      </c>
    </row>
    <row r="49" spans="1:13" ht="140.25">
      <c r="A49" s="406" t="s">
        <v>986</v>
      </c>
      <c r="B49" s="407" t="s">
        <v>394</v>
      </c>
      <c r="C49" s="408" t="s">
        <v>1464</v>
      </c>
      <c r="D49" s="402" t="s">
        <v>582</v>
      </c>
      <c r="E49" s="402" t="s">
        <v>987</v>
      </c>
      <c r="F49" s="402" t="s">
        <v>988</v>
      </c>
      <c r="G49" s="409" t="s">
        <v>989</v>
      </c>
      <c r="H49" s="410" t="str">
        <f>HYPERLINK("https://apps.webofknowledge.com/full_record.do?product=WOS&amp;search_mode=GeneralSearch&amp;qid=4&amp;SID=R2mIlThOYk7XkeTZQrh&amp;page=1&amp;doc=2","https://apps.webofknowledge.com/full_record.do?product=WOS&amp;search_mode=GeneralSearch&amp;qid=4&amp;SID=R2mIlThOYk7XkeTZQrh&amp;page=1&amp;doc=2")</f>
        <v>https://apps.webofknowledge.com/full_record.do?product=WOS&amp;search_mode=GeneralSearch&amp;qid=4&amp;SID=R2mIlThOYk7XkeTZQrh&amp;page=1&amp;doc=2</v>
      </c>
      <c r="I49" s="411" t="str">
        <f>HYPERLINK("http://c3.icvl.eu/papers2016/icvl/documente/pdf/section2/section2_paper32.pdf","http://c3.icvl.eu/papers2016/icvl/documente/pdf/section2/section2_paper32.pdf")</f>
        <v>http://c3.icvl.eu/papers2016/icvl/documente/pdf/section2/section2_paper32.pdf</v>
      </c>
      <c r="J49" s="412">
        <v>2016</v>
      </c>
      <c r="K49" s="412" t="s">
        <v>990</v>
      </c>
      <c r="L49" s="413">
        <v>70</v>
      </c>
      <c r="M49" s="414">
        <v>70</v>
      </c>
    </row>
    <row r="50" spans="1:13" ht="140.25">
      <c r="A50" s="415" t="s">
        <v>991</v>
      </c>
      <c r="B50" s="416" t="s">
        <v>394</v>
      </c>
      <c r="C50" s="417" t="s">
        <v>1464</v>
      </c>
      <c r="D50" s="402" t="s">
        <v>582</v>
      </c>
      <c r="E50" s="416" t="s">
        <v>987</v>
      </c>
      <c r="F50" s="416" t="s">
        <v>988</v>
      </c>
      <c r="G50" s="418" t="s">
        <v>992</v>
      </c>
      <c r="H50" s="419" t="str">
        <f>HYPERLINK("https://apps.webofknowledge.com/full_record.do?product=WOS&amp;search_mode=GeneralSearch&amp;qid=4&amp;SID=R2mIlThOYk7XkeTZQrh&amp;page=1&amp;doc=2","https://apps.webofknowledge.com/full_record.do?product=WOS&amp;search_mode=GeneralSearch&amp;qid=4&amp;SID=R2mIlThOYk7XkeTZQrh&amp;page=1&amp;doc=2")</f>
        <v>https://apps.webofknowledge.com/full_record.do?product=WOS&amp;search_mode=GeneralSearch&amp;qid=4&amp;SID=R2mIlThOYk7XkeTZQrh&amp;page=1&amp;doc=2</v>
      </c>
      <c r="I50" s="420" t="str">
        <f>HYPERLINK("http://c3.icvl.eu/papers2016/icvl/documente/pdf/section2/section2_paper33.pdf","http://c3.icvl.eu/papers2016/icvl/documente/pdf/section2/section2_paper33.pdf")</f>
        <v>http://c3.icvl.eu/papers2016/icvl/documente/pdf/section2/section2_paper33.pdf</v>
      </c>
      <c r="J50" s="132">
        <v>2016</v>
      </c>
      <c r="K50" s="132" t="s">
        <v>990</v>
      </c>
      <c r="L50" s="172">
        <v>70</v>
      </c>
      <c r="M50" s="135">
        <v>70</v>
      </c>
    </row>
    <row r="51" spans="1:13" ht="76.5">
      <c r="A51" s="138" t="s">
        <v>993</v>
      </c>
      <c r="B51" s="127" t="s">
        <v>394</v>
      </c>
      <c r="C51" s="126" t="s">
        <v>994</v>
      </c>
      <c r="D51" s="402" t="s">
        <v>582</v>
      </c>
      <c r="E51" s="138" t="s">
        <v>995</v>
      </c>
      <c r="F51" s="138" t="s">
        <v>996</v>
      </c>
      <c r="G51" s="138" t="s">
        <v>982</v>
      </c>
      <c r="H51" s="421" t="s">
        <v>983</v>
      </c>
      <c r="I51" s="359" t="s">
        <v>997</v>
      </c>
      <c r="J51" s="303">
        <v>2016</v>
      </c>
      <c r="K51" s="303" t="s">
        <v>998</v>
      </c>
      <c r="L51" s="405">
        <v>70</v>
      </c>
      <c r="M51" s="194">
        <v>17.5</v>
      </c>
    </row>
    <row r="52" spans="1:13" s="708" customFormat="1" ht="89.25">
      <c r="A52" s="202" t="s">
        <v>999</v>
      </c>
      <c r="B52" s="127" t="s">
        <v>394</v>
      </c>
      <c r="C52" s="202" t="s">
        <v>1000</v>
      </c>
      <c r="D52" s="707" t="s">
        <v>582</v>
      </c>
      <c r="E52" s="202" t="s">
        <v>3665</v>
      </c>
      <c r="F52" s="202" t="s">
        <v>1001</v>
      </c>
      <c r="G52" s="202" t="s">
        <v>1002</v>
      </c>
      <c r="H52" s="202" t="s">
        <v>1003</v>
      </c>
      <c r="I52" s="203" t="s">
        <v>1004</v>
      </c>
      <c r="J52" s="165">
        <v>2016</v>
      </c>
      <c r="K52" s="165"/>
      <c r="L52" s="194">
        <v>70</v>
      </c>
      <c r="M52" s="194">
        <f>70/4</f>
        <v>17.5</v>
      </c>
    </row>
    <row r="53" spans="1:13" ht="76.5">
      <c r="A53" s="244" t="s">
        <v>1005</v>
      </c>
      <c r="B53" s="127" t="s">
        <v>394</v>
      </c>
      <c r="C53" s="244" t="s">
        <v>1006</v>
      </c>
      <c r="D53" s="402" t="s">
        <v>582</v>
      </c>
      <c r="E53" s="244" t="s">
        <v>1007</v>
      </c>
      <c r="F53" s="244" t="s">
        <v>1008</v>
      </c>
      <c r="G53" s="244" t="s">
        <v>1009</v>
      </c>
      <c r="H53" s="244" t="s">
        <v>1010</v>
      </c>
      <c r="I53" s="239" t="s">
        <v>1011</v>
      </c>
      <c r="J53" s="165">
        <v>2016</v>
      </c>
      <c r="K53" s="165"/>
      <c r="L53" s="174">
        <v>70</v>
      </c>
      <c r="M53" s="135">
        <f>70/5</f>
        <v>14</v>
      </c>
    </row>
    <row r="54" spans="1:13" ht="76.5">
      <c r="A54" s="244" t="s">
        <v>1012</v>
      </c>
      <c r="B54" s="127" t="s">
        <v>394</v>
      </c>
      <c r="C54" s="244" t="s">
        <v>1013</v>
      </c>
      <c r="D54" s="402" t="s">
        <v>582</v>
      </c>
      <c r="E54" s="244" t="s">
        <v>1007</v>
      </c>
      <c r="F54" s="165" t="s">
        <v>1014</v>
      </c>
      <c r="G54" s="244" t="s">
        <v>1015</v>
      </c>
      <c r="H54" s="422" t="s">
        <v>1010</v>
      </c>
      <c r="I54" s="165" t="s">
        <v>1011</v>
      </c>
      <c r="J54" s="165">
        <v>2016</v>
      </c>
      <c r="K54" s="165"/>
      <c r="L54" s="174">
        <v>70</v>
      </c>
      <c r="M54" s="135">
        <v>35</v>
      </c>
    </row>
    <row r="55" spans="1:13" ht="140.25">
      <c r="A55" s="143" t="s">
        <v>2120</v>
      </c>
      <c r="B55" s="143" t="s">
        <v>373</v>
      </c>
      <c r="C55" s="143" t="s">
        <v>2121</v>
      </c>
      <c r="D55" s="144" t="s">
        <v>843</v>
      </c>
      <c r="E55" s="143" t="s">
        <v>2122</v>
      </c>
      <c r="F55" s="144" t="s">
        <v>2123</v>
      </c>
      <c r="G55" s="152"/>
      <c r="H55" s="275" t="s">
        <v>2124</v>
      </c>
      <c r="I55" s="314" t="s">
        <v>2125</v>
      </c>
      <c r="J55" s="148">
        <v>2016</v>
      </c>
      <c r="K55" s="148" t="s">
        <v>360</v>
      </c>
      <c r="L55" s="248">
        <v>70</v>
      </c>
      <c r="M55" s="151">
        <v>17.5</v>
      </c>
    </row>
    <row r="56" spans="1:13" ht="140.25">
      <c r="A56" s="143" t="s">
        <v>1365</v>
      </c>
      <c r="B56" s="143" t="s">
        <v>373</v>
      </c>
      <c r="C56" s="143" t="s">
        <v>1366</v>
      </c>
      <c r="D56" s="144" t="s">
        <v>843</v>
      </c>
      <c r="E56" s="143" t="s">
        <v>2122</v>
      </c>
      <c r="F56" s="144" t="s">
        <v>2123</v>
      </c>
      <c r="G56" s="152"/>
      <c r="H56" s="144" t="s">
        <v>1367</v>
      </c>
      <c r="I56" s="314" t="s">
        <v>2125</v>
      </c>
      <c r="J56" s="148">
        <v>2016</v>
      </c>
      <c r="K56" s="148" t="s">
        <v>360</v>
      </c>
      <c r="L56" s="248">
        <v>70</v>
      </c>
      <c r="M56" s="151">
        <v>14</v>
      </c>
    </row>
    <row r="57" spans="1:13" ht="51">
      <c r="A57" s="143" t="s">
        <v>1368</v>
      </c>
      <c r="B57" s="143" t="s">
        <v>373</v>
      </c>
      <c r="C57" s="143" t="s">
        <v>1369</v>
      </c>
      <c r="D57" s="144" t="s">
        <v>843</v>
      </c>
      <c r="E57" s="143" t="s">
        <v>1370</v>
      </c>
      <c r="F57" s="144" t="s">
        <v>1371</v>
      </c>
      <c r="G57" s="152" t="s">
        <v>1371</v>
      </c>
      <c r="H57" s="275" t="s">
        <v>1372</v>
      </c>
      <c r="I57" s="314" t="s">
        <v>1373</v>
      </c>
      <c r="J57" s="148">
        <v>2016</v>
      </c>
      <c r="K57" s="148" t="s">
        <v>795</v>
      </c>
      <c r="L57" s="248">
        <v>70</v>
      </c>
      <c r="M57" s="151">
        <v>35</v>
      </c>
    </row>
    <row r="58" spans="1:13" ht="153">
      <c r="A58" s="549" t="s">
        <v>1374</v>
      </c>
      <c r="B58" s="290" t="s">
        <v>373</v>
      </c>
      <c r="C58" s="290" t="s">
        <v>1375</v>
      </c>
      <c r="D58" s="144" t="s">
        <v>843</v>
      </c>
      <c r="E58" s="290" t="s">
        <v>1376</v>
      </c>
      <c r="F58" s="290" t="s">
        <v>1377</v>
      </c>
      <c r="G58" s="289" t="s">
        <v>1378</v>
      </c>
      <c r="H58" s="290">
        <v>395499700046</v>
      </c>
      <c r="I58" s="284" t="s">
        <v>1379</v>
      </c>
      <c r="J58" s="289">
        <v>2016</v>
      </c>
      <c r="K58" s="289">
        <v>12</v>
      </c>
      <c r="L58" s="309">
        <v>70</v>
      </c>
      <c r="M58" s="310">
        <v>14</v>
      </c>
    </row>
    <row r="59" spans="1:13" ht="76.5">
      <c r="A59" s="549" t="s">
        <v>1380</v>
      </c>
      <c r="B59" s="290" t="s">
        <v>373</v>
      </c>
      <c r="C59" s="290" t="s">
        <v>1381</v>
      </c>
      <c r="D59" s="144" t="s">
        <v>843</v>
      </c>
      <c r="E59" s="290" t="s">
        <v>1382</v>
      </c>
      <c r="F59" s="290" t="s">
        <v>1383</v>
      </c>
      <c r="G59" s="290" t="s">
        <v>1384</v>
      </c>
      <c r="H59" s="290">
        <v>392785700169</v>
      </c>
      <c r="I59" s="290" t="s">
        <v>1385</v>
      </c>
      <c r="J59" s="276">
        <v>2016</v>
      </c>
      <c r="K59" s="276">
        <v>11</v>
      </c>
      <c r="L59" s="293">
        <v>70</v>
      </c>
      <c r="M59" s="294">
        <v>35</v>
      </c>
    </row>
    <row r="60" spans="1:13" ht="89.25">
      <c r="A60" s="290" t="s">
        <v>1386</v>
      </c>
      <c r="B60" s="289" t="s">
        <v>373</v>
      </c>
      <c r="C60" s="284" t="s">
        <v>1387</v>
      </c>
      <c r="D60" s="144" t="s">
        <v>843</v>
      </c>
      <c r="E60" s="290" t="s">
        <v>1388</v>
      </c>
      <c r="F60" s="290" t="s">
        <v>1389</v>
      </c>
      <c r="G60" s="289" t="s">
        <v>1390</v>
      </c>
      <c r="H60" s="290" t="s">
        <v>1391</v>
      </c>
      <c r="I60" s="290" t="s">
        <v>1392</v>
      </c>
      <c r="J60" s="276">
        <v>2016</v>
      </c>
      <c r="K60" s="276">
        <v>10</v>
      </c>
      <c r="L60" s="293">
        <v>70</v>
      </c>
      <c r="M60" s="294">
        <v>14</v>
      </c>
    </row>
    <row r="61" spans="1:13" ht="89.25">
      <c r="A61" s="549" t="s">
        <v>1393</v>
      </c>
      <c r="B61" s="290" t="s">
        <v>373</v>
      </c>
      <c r="C61" s="290" t="s">
        <v>1394</v>
      </c>
      <c r="D61" s="144" t="s">
        <v>843</v>
      </c>
      <c r="E61" s="290" t="s">
        <v>1395</v>
      </c>
      <c r="F61" s="290" t="s">
        <v>1396</v>
      </c>
      <c r="G61" s="289" t="s">
        <v>1397</v>
      </c>
      <c r="H61" s="289">
        <v>385997200020</v>
      </c>
      <c r="I61" s="549" t="s">
        <v>33</v>
      </c>
      <c r="J61" s="276">
        <v>2016</v>
      </c>
      <c r="K61" s="276">
        <v>11</v>
      </c>
      <c r="L61" s="293">
        <v>70</v>
      </c>
      <c r="M61" s="294">
        <v>23.33</v>
      </c>
    </row>
    <row r="62" spans="1:13" ht="63.75">
      <c r="A62" s="549" t="s">
        <v>1398</v>
      </c>
      <c r="B62" s="290" t="s">
        <v>373</v>
      </c>
      <c r="C62" s="290" t="s">
        <v>1399</v>
      </c>
      <c r="D62" s="144" t="s">
        <v>843</v>
      </c>
      <c r="E62" s="290" t="s">
        <v>1400</v>
      </c>
      <c r="F62" s="290" t="s">
        <v>1401</v>
      </c>
      <c r="G62" s="289" t="s">
        <v>1402</v>
      </c>
      <c r="H62" s="290">
        <v>381172300058</v>
      </c>
      <c r="I62" s="290" t="s">
        <v>1403</v>
      </c>
      <c r="J62" s="276">
        <v>2016</v>
      </c>
      <c r="K62" s="276">
        <v>10</v>
      </c>
      <c r="L62" s="293">
        <v>70</v>
      </c>
      <c r="M62" s="294">
        <v>23.33</v>
      </c>
    </row>
    <row r="63" spans="1:13" ht="114.75">
      <c r="A63" s="549" t="s">
        <v>817</v>
      </c>
      <c r="B63" s="290" t="s">
        <v>373</v>
      </c>
      <c r="C63" s="290" t="s">
        <v>1404</v>
      </c>
      <c r="D63" s="144" t="s">
        <v>843</v>
      </c>
      <c r="E63" s="290" t="s">
        <v>2142</v>
      </c>
      <c r="F63" s="266" t="s">
        <v>279</v>
      </c>
      <c r="G63" s="289" t="s">
        <v>2143</v>
      </c>
      <c r="H63" s="290" t="s">
        <v>820</v>
      </c>
      <c r="I63" s="290" t="s">
        <v>2144</v>
      </c>
      <c r="J63" s="276">
        <v>2016</v>
      </c>
      <c r="K63" s="276">
        <v>9</v>
      </c>
      <c r="L63" s="293">
        <v>70</v>
      </c>
      <c r="M63" s="294">
        <v>35</v>
      </c>
    </row>
    <row r="64" spans="1:13" ht="114.75">
      <c r="A64" s="549" t="s">
        <v>2145</v>
      </c>
      <c r="B64" s="290" t="s">
        <v>373</v>
      </c>
      <c r="C64" s="290" t="s">
        <v>2146</v>
      </c>
      <c r="D64" s="144" t="s">
        <v>843</v>
      </c>
      <c r="E64" s="290" t="s">
        <v>2142</v>
      </c>
      <c r="F64" s="266" t="s">
        <v>279</v>
      </c>
      <c r="G64" s="290" t="s">
        <v>2147</v>
      </c>
      <c r="H64" s="290" t="s">
        <v>2148</v>
      </c>
      <c r="I64" s="290" t="s">
        <v>2144</v>
      </c>
      <c r="J64" s="276">
        <v>2016</v>
      </c>
      <c r="K64" s="276">
        <v>9</v>
      </c>
      <c r="L64" s="293">
        <v>70</v>
      </c>
      <c r="M64" s="294">
        <v>35</v>
      </c>
    </row>
    <row r="65" spans="1:13" ht="127.5">
      <c r="A65" s="549" t="s">
        <v>2149</v>
      </c>
      <c r="B65" s="290" t="s">
        <v>373</v>
      </c>
      <c r="C65" s="290" t="s">
        <v>2150</v>
      </c>
      <c r="D65" s="144" t="s">
        <v>843</v>
      </c>
      <c r="E65" s="290" t="s">
        <v>2151</v>
      </c>
      <c r="F65" s="290" t="s">
        <v>2152</v>
      </c>
      <c r="G65" s="289"/>
      <c r="H65" s="290" t="s">
        <v>2153</v>
      </c>
      <c r="I65" s="290" t="s">
        <v>2154</v>
      </c>
      <c r="J65" s="276">
        <v>2015</v>
      </c>
      <c r="K65" s="276">
        <v>11</v>
      </c>
      <c r="L65" s="293">
        <v>70</v>
      </c>
      <c r="M65" s="294">
        <v>14</v>
      </c>
    </row>
    <row r="66" spans="1:13" ht="63.75">
      <c r="A66" s="273" t="s">
        <v>2155</v>
      </c>
      <c r="B66" s="143" t="s">
        <v>394</v>
      </c>
      <c r="C66" s="273" t="s">
        <v>2156</v>
      </c>
      <c r="D66" s="144" t="s">
        <v>843</v>
      </c>
      <c r="E66" s="550" t="s">
        <v>2157</v>
      </c>
      <c r="F66" s="143"/>
      <c r="G66" s="550" t="s">
        <v>2158</v>
      </c>
      <c r="H66" s="550" t="s">
        <v>2159</v>
      </c>
      <c r="I66" s="143"/>
      <c r="J66" s="143">
        <v>2016</v>
      </c>
      <c r="K66" s="144"/>
      <c r="L66" s="248"/>
      <c r="M66" s="151">
        <v>35</v>
      </c>
    </row>
    <row r="67" spans="1:13" ht="63.75">
      <c r="A67" s="273" t="s">
        <v>2160</v>
      </c>
      <c r="B67" s="143" t="s">
        <v>394</v>
      </c>
      <c r="C67" s="550" t="s">
        <v>2161</v>
      </c>
      <c r="D67" s="144" t="s">
        <v>843</v>
      </c>
      <c r="E67" s="550" t="s">
        <v>2162</v>
      </c>
      <c r="F67" s="143"/>
      <c r="G67" s="550" t="s">
        <v>2163</v>
      </c>
      <c r="H67" s="550" t="s">
        <v>2159</v>
      </c>
      <c r="I67" s="143"/>
      <c r="J67" s="143">
        <v>2016</v>
      </c>
      <c r="K67" s="144"/>
      <c r="L67" s="248"/>
      <c r="M67" s="151">
        <v>35</v>
      </c>
    </row>
    <row r="68" spans="1:13" ht="140.25">
      <c r="A68" s="143" t="s">
        <v>2120</v>
      </c>
      <c r="B68" s="143" t="s">
        <v>373</v>
      </c>
      <c r="C68" s="143" t="s">
        <v>2164</v>
      </c>
      <c r="D68" s="144" t="s">
        <v>843</v>
      </c>
      <c r="E68" s="143" t="s">
        <v>2122</v>
      </c>
      <c r="F68" s="144" t="s">
        <v>2123</v>
      </c>
      <c r="G68" s="152"/>
      <c r="H68" s="275" t="s">
        <v>2124</v>
      </c>
      <c r="I68" s="314" t="s">
        <v>2125</v>
      </c>
      <c r="J68" s="148">
        <v>2016</v>
      </c>
      <c r="K68" s="148" t="s">
        <v>360</v>
      </c>
      <c r="L68" s="248">
        <v>70</v>
      </c>
      <c r="M68" s="151">
        <v>17.5</v>
      </c>
    </row>
    <row r="69" spans="1:13" ht="140.25">
      <c r="A69" s="143" t="s">
        <v>1365</v>
      </c>
      <c r="B69" s="143" t="s">
        <v>373</v>
      </c>
      <c r="C69" s="143" t="s">
        <v>2165</v>
      </c>
      <c r="D69" s="144" t="s">
        <v>843</v>
      </c>
      <c r="E69" s="143" t="s">
        <v>2122</v>
      </c>
      <c r="F69" s="144" t="s">
        <v>2123</v>
      </c>
      <c r="G69" s="152"/>
      <c r="H69" s="144" t="s">
        <v>2166</v>
      </c>
      <c r="I69" s="314" t="s">
        <v>2125</v>
      </c>
      <c r="J69" s="148">
        <v>2016</v>
      </c>
      <c r="K69" s="148" t="s">
        <v>360</v>
      </c>
      <c r="L69" s="248">
        <v>70</v>
      </c>
      <c r="M69" s="151">
        <v>14</v>
      </c>
    </row>
    <row r="70" spans="1:13" ht="38.25">
      <c r="A70" s="551" t="s">
        <v>2167</v>
      </c>
      <c r="B70" s="295" t="s">
        <v>394</v>
      </c>
      <c r="C70" s="552" t="s">
        <v>2168</v>
      </c>
      <c r="D70" s="144" t="s">
        <v>843</v>
      </c>
      <c r="E70" s="552" t="s">
        <v>2169</v>
      </c>
      <c r="F70" s="552" t="s">
        <v>2170</v>
      </c>
      <c r="G70" s="552" t="s">
        <v>2171</v>
      </c>
      <c r="H70" s="553" t="s">
        <v>2172</v>
      </c>
      <c r="I70" s="553" t="s">
        <v>2173</v>
      </c>
      <c r="J70" s="296">
        <v>2016</v>
      </c>
      <c r="K70" s="296" t="s">
        <v>370</v>
      </c>
      <c r="L70" s="298">
        <v>70</v>
      </c>
      <c r="M70" s="302">
        <v>35</v>
      </c>
    </row>
    <row r="71" spans="1:13" ht="140.25">
      <c r="A71" s="295" t="s">
        <v>2120</v>
      </c>
      <c r="B71" s="295" t="s">
        <v>373</v>
      </c>
      <c r="C71" s="295" t="s">
        <v>2174</v>
      </c>
      <c r="D71" s="144" t="s">
        <v>843</v>
      </c>
      <c r="E71" s="295" t="s">
        <v>2122</v>
      </c>
      <c r="F71" s="296" t="s">
        <v>2123</v>
      </c>
      <c r="G71" s="502"/>
      <c r="H71" s="554" t="s">
        <v>2124</v>
      </c>
      <c r="I71" s="512" t="s">
        <v>2125</v>
      </c>
      <c r="J71" s="503">
        <v>2016</v>
      </c>
      <c r="K71" s="503" t="s">
        <v>360</v>
      </c>
      <c r="L71" s="298">
        <v>70</v>
      </c>
      <c r="M71" s="302">
        <v>17.5</v>
      </c>
    </row>
    <row r="72" spans="1:13" ht="140.25">
      <c r="A72" s="295" t="s">
        <v>1365</v>
      </c>
      <c r="B72" s="295" t="s">
        <v>373</v>
      </c>
      <c r="C72" s="295" t="s">
        <v>2175</v>
      </c>
      <c r="D72" s="144" t="s">
        <v>843</v>
      </c>
      <c r="E72" s="295" t="s">
        <v>2122</v>
      </c>
      <c r="F72" s="296" t="s">
        <v>2123</v>
      </c>
      <c r="G72" s="502"/>
      <c r="H72" s="296" t="s">
        <v>2166</v>
      </c>
      <c r="I72" s="512" t="s">
        <v>2125</v>
      </c>
      <c r="J72" s="503">
        <v>2016</v>
      </c>
      <c r="K72" s="503" t="s">
        <v>360</v>
      </c>
      <c r="L72" s="298">
        <v>70</v>
      </c>
      <c r="M72" s="302">
        <v>14</v>
      </c>
    </row>
    <row r="73" spans="1:13" ht="89.25">
      <c r="A73" s="295" t="s">
        <v>2176</v>
      </c>
      <c r="B73" s="295" t="s">
        <v>394</v>
      </c>
      <c r="C73" s="295" t="s">
        <v>2177</v>
      </c>
      <c r="D73" s="144" t="s">
        <v>843</v>
      </c>
      <c r="E73" s="295" t="s">
        <v>2178</v>
      </c>
      <c r="F73" s="295"/>
      <c r="G73" s="555">
        <v>42747</v>
      </c>
      <c r="H73" s="556"/>
      <c r="I73" s="295" t="s">
        <v>2179</v>
      </c>
      <c r="J73" s="557">
        <v>2016</v>
      </c>
      <c r="K73" s="557" t="s">
        <v>360</v>
      </c>
      <c r="L73" s="558">
        <v>70</v>
      </c>
      <c r="M73" s="559">
        <f>L73/2</f>
        <v>35</v>
      </c>
    </row>
    <row r="74" spans="1:13" ht="153">
      <c r="A74" s="295" t="s">
        <v>2180</v>
      </c>
      <c r="B74" s="295" t="s">
        <v>373</v>
      </c>
      <c r="C74" s="295" t="s">
        <v>2181</v>
      </c>
      <c r="D74" s="144" t="s">
        <v>843</v>
      </c>
      <c r="E74" s="295" t="s">
        <v>2182</v>
      </c>
      <c r="F74" s="296" t="s">
        <v>2183</v>
      </c>
      <c r="G74" s="502" t="s">
        <v>2184</v>
      </c>
      <c r="H74" s="554"/>
      <c r="I74" s="295" t="s">
        <v>2185</v>
      </c>
      <c r="J74" s="503">
        <v>2016</v>
      </c>
      <c r="K74" s="503" t="s">
        <v>2186</v>
      </c>
      <c r="L74" s="298">
        <v>70</v>
      </c>
      <c r="M74" s="302">
        <v>70</v>
      </c>
    </row>
    <row r="75" spans="1:13" ht="102">
      <c r="A75" s="295" t="s">
        <v>2187</v>
      </c>
      <c r="B75" s="295" t="s">
        <v>373</v>
      </c>
      <c r="C75" s="295" t="s">
        <v>2188</v>
      </c>
      <c r="D75" s="144" t="s">
        <v>843</v>
      </c>
      <c r="E75" s="295" t="s">
        <v>2189</v>
      </c>
      <c r="F75" s="296" t="s">
        <v>2190</v>
      </c>
      <c r="G75" s="502" t="s">
        <v>2191</v>
      </c>
      <c r="H75" s="296" t="s">
        <v>2192</v>
      </c>
      <c r="I75" s="512" t="s">
        <v>2193</v>
      </c>
      <c r="J75" s="296">
        <v>2016</v>
      </c>
      <c r="K75" s="296" t="s">
        <v>2194</v>
      </c>
      <c r="L75" s="298">
        <v>70</v>
      </c>
      <c r="M75" s="302">
        <v>35</v>
      </c>
    </row>
    <row r="76" spans="1:13" ht="90">
      <c r="A76" s="560" t="s">
        <v>2195</v>
      </c>
      <c r="B76" s="295" t="s">
        <v>394</v>
      </c>
      <c r="C76" s="560" t="s">
        <v>2196</v>
      </c>
      <c r="D76" s="144" t="s">
        <v>843</v>
      </c>
      <c r="E76" s="561" t="s">
        <v>2197</v>
      </c>
      <c r="F76" s="295"/>
      <c r="G76" s="295"/>
      <c r="H76" s="556"/>
      <c r="I76" s="512" t="s">
        <v>2198</v>
      </c>
      <c r="J76" s="557">
        <v>2016</v>
      </c>
      <c r="K76" s="557" t="s">
        <v>370</v>
      </c>
      <c r="L76" s="558">
        <v>70</v>
      </c>
      <c r="M76" s="559">
        <v>17.5</v>
      </c>
    </row>
    <row r="77" spans="1:13" ht="89.25">
      <c r="A77" s="295" t="s">
        <v>2195</v>
      </c>
      <c r="B77" s="295" t="s">
        <v>394</v>
      </c>
      <c r="C77" s="295" t="s">
        <v>2196</v>
      </c>
      <c r="D77" s="144" t="s">
        <v>843</v>
      </c>
      <c r="E77" s="295" t="s">
        <v>2197</v>
      </c>
      <c r="F77" s="295"/>
      <c r="G77" s="295"/>
      <c r="H77" s="556"/>
      <c r="I77" s="512" t="s">
        <v>2198</v>
      </c>
      <c r="J77" s="557">
        <v>2016</v>
      </c>
      <c r="K77" s="557" t="s">
        <v>370</v>
      </c>
      <c r="L77" s="558">
        <v>70</v>
      </c>
      <c r="M77" s="559">
        <v>17.5</v>
      </c>
    </row>
    <row r="78" spans="1:13" ht="104.25">
      <c r="A78" s="562" t="s">
        <v>2199</v>
      </c>
      <c r="B78" s="563" t="s">
        <v>394</v>
      </c>
      <c r="C78" s="564" t="s">
        <v>2200</v>
      </c>
      <c r="D78" s="144" t="s">
        <v>843</v>
      </c>
      <c r="E78" s="565" t="s">
        <v>2201</v>
      </c>
      <c r="F78" s="565" t="s">
        <v>2202</v>
      </c>
      <c r="G78" s="565" t="s">
        <v>2203</v>
      </c>
      <c r="H78" s="556"/>
      <c r="I78" s="566" t="s">
        <v>2204</v>
      </c>
      <c r="J78" s="567">
        <v>2016</v>
      </c>
      <c r="K78" s="567" t="s">
        <v>923</v>
      </c>
      <c r="L78" s="568">
        <v>70</v>
      </c>
      <c r="M78" s="569">
        <v>35</v>
      </c>
    </row>
    <row r="79" spans="1:13" ht="140.25">
      <c r="A79" s="295" t="s">
        <v>2120</v>
      </c>
      <c r="B79" s="295" t="s">
        <v>373</v>
      </c>
      <c r="C79" s="295" t="s">
        <v>2174</v>
      </c>
      <c r="D79" s="144" t="s">
        <v>843</v>
      </c>
      <c r="E79" s="295" t="s">
        <v>2122</v>
      </c>
      <c r="F79" s="296" t="s">
        <v>2123</v>
      </c>
      <c r="G79" s="502"/>
      <c r="H79" s="554" t="s">
        <v>2124</v>
      </c>
      <c r="I79" s="512" t="s">
        <v>2125</v>
      </c>
      <c r="J79" s="503">
        <v>2016</v>
      </c>
      <c r="K79" s="503" t="s">
        <v>360</v>
      </c>
      <c r="L79" s="298">
        <v>70</v>
      </c>
      <c r="M79" s="302">
        <v>17.5</v>
      </c>
    </row>
    <row r="80" spans="1:13" ht="140.25">
      <c r="A80" s="295" t="s">
        <v>1365</v>
      </c>
      <c r="B80" s="295" t="s">
        <v>373</v>
      </c>
      <c r="C80" s="295" t="s">
        <v>2175</v>
      </c>
      <c r="D80" s="144" t="s">
        <v>843</v>
      </c>
      <c r="E80" s="295" t="s">
        <v>2122</v>
      </c>
      <c r="F80" s="296" t="s">
        <v>2123</v>
      </c>
      <c r="G80" s="502"/>
      <c r="H80" s="296" t="s">
        <v>2166</v>
      </c>
      <c r="I80" s="512" t="s">
        <v>2125</v>
      </c>
      <c r="J80" s="503">
        <v>2016</v>
      </c>
      <c r="K80" s="503" t="s">
        <v>360</v>
      </c>
      <c r="L80" s="298">
        <v>70</v>
      </c>
      <c r="M80" s="302">
        <v>14</v>
      </c>
    </row>
    <row r="81" spans="1:13" ht="142.5">
      <c r="A81" s="296" t="s">
        <v>2205</v>
      </c>
      <c r="B81" s="295"/>
      <c r="C81" s="295" t="s">
        <v>2206</v>
      </c>
      <c r="D81" s="144" t="s">
        <v>843</v>
      </c>
      <c r="E81" s="570" t="s">
        <v>2207</v>
      </c>
      <c r="F81" s="296"/>
      <c r="G81" s="502"/>
      <c r="H81" s="554"/>
      <c r="I81" s="295" t="s">
        <v>33</v>
      </c>
      <c r="J81" s="503">
        <v>2016</v>
      </c>
      <c r="K81" s="503" t="s">
        <v>355</v>
      </c>
      <c r="L81" s="298">
        <v>70</v>
      </c>
      <c r="M81" s="302">
        <f>70/2</f>
        <v>35</v>
      </c>
    </row>
    <row r="82" spans="1:13" ht="89.25">
      <c r="A82" s="571" t="s">
        <v>2208</v>
      </c>
      <c r="B82" s="563" t="s">
        <v>394</v>
      </c>
      <c r="C82" s="563" t="s">
        <v>2209</v>
      </c>
      <c r="D82" s="144" t="s">
        <v>843</v>
      </c>
      <c r="E82" s="563" t="s">
        <v>2210</v>
      </c>
      <c r="F82" s="571" t="s">
        <v>2211</v>
      </c>
      <c r="G82" s="572" t="s">
        <v>2212</v>
      </c>
      <c r="H82" s="572" t="s">
        <v>2213</v>
      </c>
      <c r="I82" s="563" t="s">
        <v>600</v>
      </c>
      <c r="J82" s="567">
        <v>2016</v>
      </c>
      <c r="K82" s="567" t="s">
        <v>392</v>
      </c>
      <c r="L82" s="573">
        <v>70</v>
      </c>
      <c r="M82" s="574">
        <v>35</v>
      </c>
    </row>
    <row r="83" spans="1:13" ht="89.25">
      <c r="A83" s="575" t="s">
        <v>2214</v>
      </c>
      <c r="B83" s="563" t="s">
        <v>394</v>
      </c>
      <c r="C83" s="563" t="s">
        <v>2209</v>
      </c>
      <c r="D83" s="144" t="s">
        <v>843</v>
      </c>
      <c r="E83" s="563" t="s">
        <v>2210</v>
      </c>
      <c r="F83" s="571" t="s">
        <v>2211</v>
      </c>
      <c r="G83" s="572" t="s">
        <v>2215</v>
      </c>
      <c r="H83" s="572" t="s">
        <v>2213</v>
      </c>
      <c r="I83" s="563" t="s">
        <v>600</v>
      </c>
      <c r="J83" s="567">
        <v>2016</v>
      </c>
      <c r="K83" s="563" t="s">
        <v>392</v>
      </c>
      <c r="L83" s="573">
        <v>70</v>
      </c>
      <c r="M83" s="574">
        <v>35</v>
      </c>
    </row>
    <row r="84" spans="1:13" ht="102">
      <c r="A84" s="575" t="s">
        <v>2216</v>
      </c>
      <c r="B84" s="565" t="s">
        <v>394</v>
      </c>
      <c r="C84" s="565" t="s">
        <v>2217</v>
      </c>
      <c r="D84" s="144" t="s">
        <v>843</v>
      </c>
      <c r="E84" s="565" t="s">
        <v>2218</v>
      </c>
      <c r="F84" s="576" t="s">
        <v>2219</v>
      </c>
      <c r="G84" s="572" t="s">
        <v>2220</v>
      </c>
      <c r="H84" s="565" t="s">
        <v>2221</v>
      </c>
      <c r="I84" s="563" t="s">
        <v>2222</v>
      </c>
      <c r="J84" s="567">
        <v>2016</v>
      </c>
      <c r="K84" s="563" t="s">
        <v>370</v>
      </c>
      <c r="L84" s="573">
        <v>70</v>
      </c>
      <c r="M84" s="574">
        <v>35</v>
      </c>
    </row>
    <row r="85" spans="1:13" ht="102">
      <c r="A85" s="575" t="s">
        <v>2223</v>
      </c>
      <c r="B85" s="565" t="s">
        <v>394</v>
      </c>
      <c r="C85" s="565" t="s">
        <v>2224</v>
      </c>
      <c r="D85" s="144" t="s">
        <v>843</v>
      </c>
      <c r="E85" s="565" t="s">
        <v>2218</v>
      </c>
      <c r="F85" s="576" t="s">
        <v>2219</v>
      </c>
      <c r="G85" s="572" t="s">
        <v>2225</v>
      </c>
      <c r="H85" s="565" t="s">
        <v>2221</v>
      </c>
      <c r="I85" s="571" t="s">
        <v>2222</v>
      </c>
      <c r="J85" s="563">
        <v>2016</v>
      </c>
      <c r="K85" s="563" t="s">
        <v>370</v>
      </c>
      <c r="L85" s="573">
        <v>70</v>
      </c>
      <c r="M85" s="574">
        <v>35</v>
      </c>
    </row>
    <row r="86" spans="1:13" ht="76.5">
      <c r="A86" s="297" t="s">
        <v>2226</v>
      </c>
      <c r="B86" s="295" t="s">
        <v>394</v>
      </c>
      <c r="C86" s="297" t="s">
        <v>2227</v>
      </c>
      <c r="D86" s="144" t="s">
        <v>843</v>
      </c>
      <c r="E86" s="577" t="s">
        <v>2228</v>
      </c>
      <c r="F86" s="297" t="s">
        <v>2229</v>
      </c>
      <c r="G86" s="502" t="s">
        <v>2230</v>
      </c>
      <c r="H86" s="297" t="s">
        <v>2231</v>
      </c>
      <c r="I86" s="295" t="s">
        <v>2232</v>
      </c>
      <c r="J86" s="503">
        <v>2016</v>
      </c>
      <c r="K86" s="503" t="s">
        <v>2233</v>
      </c>
      <c r="L86" s="298">
        <v>70</v>
      </c>
      <c r="M86" s="302">
        <v>23.33</v>
      </c>
    </row>
    <row r="87" spans="1:13" ht="76.5">
      <c r="A87" s="578" t="s">
        <v>2234</v>
      </c>
      <c r="B87" s="295" t="s">
        <v>394</v>
      </c>
      <c r="C87" s="295" t="s">
        <v>2235</v>
      </c>
      <c r="D87" s="144" t="s">
        <v>843</v>
      </c>
      <c r="E87" s="577" t="s">
        <v>2236</v>
      </c>
      <c r="F87" s="297" t="s">
        <v>2237</v>
      </c>
      <c r="G87" s="502"/>
      <c r="H87" s="578" t="s">
        <v>2238</v>
      </c>
      <c r="I87" s="512" t="s">
        <v>2239</v>
      </c>
      <c r="J87" s="296">
        <v>2016</v>
      </c>
      <c r="K87" s="296" t="s">
        <v>611</v>
      </c>
      <c r="L87" s="298">
        <v>70</v>
      </c>
      <c r="M87" s="302">
        <v>70</v>
      </c>
    </row>
    <row r="88" spans="1:13" ht="178.5">
      <c r="A88" s="578" t="s">
        <v>2240</v>
      </c>
      <c r="B88" s="297" t="s">
        <v>394</v>
      </c>
      <c r="C88" s="578" t="s">
        <v>2241</v>
      </c>
      <c r="D88" s="144" t="s">
        <v>843</v>
      </c>
      <c r="E88" s="578" t="s">
        <v>2242</v>
      </c>
      <c r="F88" s="578" t="s">
        <v>2243</v>
      </c>
      <c r="G88" s="578" t="s">
        <v>2244</v>
      </c>
      <c r="H88" s="577"/>
      <c r="I88" s="297" t="s">
        <v>2245</v>
      </c>
      <c r="J88" s="579">
        <v>2016</v>
      </c>
      <c r="K88" s="579" t="s">
        <v>370</v>
      </c>
      <c r="L88" s="298">
        <v>70</v>
      </c>
      <c r="M88" s="302">
        <v>14</v>
      </c>
    </row>
    <row r="89" spans="1:13" ht="178.5">
      <c r="A89" s="578" t="s">
        <v>2246</v>
      </c>
      <c r="B89" s="297" t="s">
        <v>394</v>
      </c>
      <c r="C89" s="578" t="s">
        <v>2247</v>
      </c>
      <c r="D89" s="144" t="s">
        <v>843</v>
      </c>
      <c r="E89" s="578" t="s">
        <v>2242</v>
      </c>
      <c r="F89" s="578" t="s">
        <v>2243</v>
      </c>
      <c r="G89" s="580" t="s">
        <v>2248</v>
      </c>
      <c r="H89" s="297"/>
      <c r="I89" s="297" t="s">
        <v>2245</v>
      </c>
      <c r="J89" s="297">
        <v>2016</v>
      </c>
      <c r="K89" s="297" t="s">
        <v>370</v>
      </c>
      <c r="L89" s="298">
        <v>70</v>
      </c>
      <c r="M89" s="302">
        <v>14</v>
      </c>
    </row>
    <row r="90" spans="1:13" ht="191.25">
      <c r="A90" s="578" t="s">
        <v>2249</v>
      </c>
      <c r="B90" s="297" t="s">
        <v>394</v>
      </c>
      <c r="C90" s="578" t="s">
        <v>2250</v>
      </c>
      <c r="D90" s="144" t="s">
        <v>843</v>
      </c>
      <c r="E90" s="578" t="s">
        <v>2251</v>
      </c>
      <c r="F90" s="578" t="s">
        <v>2252</v>
      </c>
      <c r="G90" s="580" t="s">
        <v>2253</v>
      </c>
      <c r="H90" s="578" t="s">
        <v>2254</v>
      </c>
      <c r="I90" s="578" t="s">
        <v>2255</v>
      </c>
      <c r="J90" s="297">
        <v>2016</v>
      </c>
      <c r="K90" s="297" t="s">
        <v>355</v>
      </c>
      <c r="L90" s="298">
        <v>70</v>
      </c>
      <c r="M90" s="302">
        <v>35</v>
      </c>
    </row>
    <row r="91" spans="1:13" ht="191.25">
      <c r="A91" s="578" t="s">
        <v>2256</v>
      </c>
      <c r="B91" s="297" t="s">
        <v>394</v>
      </c>
      <c r="C91" s="578" t="s">
        <v>2257</v>
      </c>
      <c r="D91" s="144" t="s">
        <v>843</v>
      </c>
      <c r="E91" s="578" t="s">
        <v>2251</v>
      </c>
      <c r="F91" s="578" t="s">
        <v>2252</v>
      </c>
      <c r="G91" s="580" t="s">
        <v>2253</v>
      </c>
      <c r="H91" s="578" t="s">
        <v>2254</v>
      </c>
      <c r="I91" s="578" t="s">
        <v>2255</v>
      </c>
      <c r="J91" s="297">
        <v>2016</v>
      </c>
      <c r="K91" s="297" t="s">
        <v>355</v>
      </c>
      <c r="L91" s="298">
        <v>70</v>
      </c>
      <c r="M91" s="302">
        <v>35</v>
      </c>
    </row>
    <row r="92" spans="1:13" ht="153">
      <c r="A92" s="581" t="s">
        <v>2258</v>
      </c>
      <c r="B92" s="297" t="s">
        <v>394</v>
      </c>
      <c r="C92" s="581" t="s">
        <v>2259</v>
      </c>
      <c r="D92" s="144" t="s">
        <v>843</v>
      </c>
      <c r="E92" s="581" t="s">
        <v>2260</v>
      </c>
      <c r="F92" s="581" t="s">
        <v>2261</v>
      </c>
      <c r="G92" s="581" t="s">
        <v>2262</v>
      </c>
      <c r="H92" s="581" t="s">
        <v>2263</v>
      </c>
      <c r="I92" s="581" t="s">
        <v>2264</v>
      </c>
      <c r="J92" s="297">
        <v>2016</v>
      </c>
      <c r="K92" s="297" t="s">
        <v>400</v>
      </c>
      <c r="L92" s="298">
        <v>70</v>
      </c>
      <c r="M92" s="302">
        <v>23.33</v>
      </c>
    </row>
    <row r="93" spans="1:13" ht="102">
      <c r="A93" s="575" t="s">
        <v>2223</v>
      </c>
      <c r="B93" s="565" t="s">
        <v>394</v>
      </c>
      <c r="C93" s="565" t="s">
        <v>2224</v>
      </c>
      <c r="D93" s="144" t="s">
        <v>843</v>
      </c>
      <c r="E93" s="565" t="s">
        <v>2218</v>
      </c>
      <c r="F93" s="576" t="s">
        <v>2219</v>
      </c>
      <c r="G93" s="572" t="s">
        <v>2225</v>
      </c>
      <c r="H93" s="565" t="s">
        <v>2221</v>
      </c>
      <c r="I93" s="571" t="s">
        <v>2222</v>
      </c>
      <c r="J93" s="563">
        <v>2016</v>
      </c>
      <c r="K93" s="563" t="s">
        <v>370</v>
      </c>
      <c r="L93" s="573">
        <v>70</v>
      </c>
      <c r="M93" s="574">
        <v>35</v>
      </c>
    </row>
    <row r="94" spans="1:13" ht="102">
      <c r="A94" s="582" t="s">
        <v>2265</v>
      </c>
      <c r="B94" s="295" t="s">
        <v>394</v>
      </c>
      <c r="C94" s="582" t="s">
        <v>2266</v>
      </c>
      <c r="D94" s="144" t="s">
        <v>843</v>
      </c>
      <c r="E94" s="295" t="s">
        <v>2267</v>
      </c>
      <c r="F94" s="583" t="s">
        <v>2935</v>
      </c>
      <c r="G94" s="584" t="s">
        <v>2936</v>
      </c>
      <c r="H94" s="585" t="s">
        <v>2937</v>
      </c>
      <c r="I94" s="295" t="s">
        <v>2938</v>
      </c>
      <c r="J94" s="296">
        <v>2016</v>
      </c>
      <c r="K94" s="296" t="s">
        <v>611</v>
      </c>
      <c r="L94" s="298">
        <v>70</v>
      </c>
      <c r="M94" s="302">
        <v>35</v>
      </c>
    </row>
    <row r="95" spans="1:13" ht="114.75">
      <c r="A95" s="295" t="s">
        <v>2939</v>
      </c>
      <c r="B95" s="295" t="s">
        <v>394</v>
      </c>
      <c r="C95" s="295" t="s">
        <v>2940</v>
      </c>
      <c r="D95" s="144" t="s">
        <v>843</v>
      </c>
      <c r="E95" s="296" t="s">
        <v>2941</v>
      </c>
      <c r="F95" s="296" t="s">
        <v>2942</v>
      </c>
      <c r="G95" s="502" t="s">
        <v>2943</v>
      </c>
      <c r="H95" s="296" t="s">
        <v>2944</v>
      </c>
      <c r="I95" s="512" t="s">
        <v>2945</v>
      </c>
      <c r="J95" s="503">
        <v>2016</v>
      </c>
      <c r="K95" s="503" t="s">
        <v>370</v>
      </c>
      <c r="L95" s="298">
        <v>70</v>
      </c>
      <c r="M95" s="302">
        <f>L95/2</f>
        <v>35</v>
      </c>
    </row>
    <row r="96" spans="1:13" ht="114.75">
      <c r="A96" s="295" t="s">
        <v>2946</v>
      </c>
      <c r="B96" s="295" t="s">
        <v>394</v>
      </c>
      <c r="C96" s="295" t="s">
        <v>2947</v>
      </c>
      <c r="D96" s="144" t="s">
        <v>843</v>
      </c>
      <c r="E96" s="296" t="s">
        <v>2941</v>
      </c>
      <c r="F96" s="296" t="s">
        <v>2942</v>
      </c>
      <c r="G96" s="502" t="s">
        <v>2948</v>
      </c>
      <c r="H96" s="296" t="s">
        <v>2949</v>
      </c>
      <c r="I96" s="512" t="s">
        <v>2950</v>
      </c>
      <c r="J96" s="503">
        <v>2016</v>
      </c>
      <c r="K96" s="503" t="s">
        <v>370</v>
      </c>
      <c r="L96" s="298">
        <v>70</v>
      </c>
      <c r="M96" s="302">
        <f>L96</f>
        <v>70</v>
      </c>
    </row>
    <row r="97" spans="1:13" ht="114.75">
      <c r="A97" s="295" t="s">
        <v>507</v>
      </c>
      <c r="B97" s="295" t="s">
        <v>394</v>
      </c>
      <c r="C97" s="295" t="s">
        <v>2951</v>
      </c>
      <c r="D97" s="144" t="s">
        <v>843</v>
      </c>
      <c r="E97" s="296" t="s">
        <v>2941</v>
      </c>
      <c r="F97" s="296" t="s">
        <v>2942</v>
      </c>
      <c r="G97" s="502" t="s">
        <v>512</v>
      </c>
      <c r="H97" s="296" t="s">
        <v>511</v>
      </c>
      <c r="I97" s="512" t="s">
        <v>510</v>
      </c>
      <c r="J97" s="503">
        <v>2016</v>
      </c>
      <c r="K97" s="503" t="s">
        <v>370</v>
      </c>
      <c r="L97" s="298">
        <v>70</v>
      </c>
      <c r="M97" s="302">
        <f>L97/3</f>
        <v>23.333333333333332</v>
      </c>
    </row>
    <row r="98" spans="1:13">
      <c r="A98" s="138"/>
      <c r="B98" s="126"/>
      <c r="C98" s="167"/>
      <c r="D98" s="165"/>
      <c r="E98" s="138"/>
      <c r="F98" s="138"/>
      <c r="G98" s="138"/>
      <c r="H98" s="168"/>
      <c r="I98" s="169"/>
      <c r="J98" s="170"/>
      <c r="K98" s="170"/>
      <c r="L98" s="166"/>
      <c r="M98" s="138"/>
    </row>
    <row r="99" spans="1:13">
      <c r="A99" s="138"/>
      <c r="B99" s="126"/>
      <c r="C99" s="167"/>
      <c r="D99" s="165"/>
      <c r="E99" s="138"/>
      <c r="F99" s="138"/>
      <c r="G99" s="138"/>
      <c r="H99" s="168"/>
      <c r="I99" s="169"/>
      <c r="J99" s="170"/>
      <c r="K99" s="170"/>
      <c r="L99" s="166"/>
      <c r="M99" s="138"/>
    </row>
    <row r="100" spans="1:13">
      <c r="A100" s="138"/>
      <c r="B100" s="126"/>
      <c r="C100" s="167"/>
      <c r="D100" s="165"/>
      <c r="E100" s="138"/>
      <c r="F100" s="138"/>
      <c r="G100" s="138"/>
      <c r="H100" s="168"/>
      <c r="I100" s="169"/>
      <c r="J100" s="170"/>
      <c r="K100" s="170"/>
      <c r="L100" s="166"/>
      <c r="M100" s="138"/>
    </row>
    <row r="101" spans="1:13">
      <c r="A101" s="126"/>
      <c r="B101" s="126"/>
      <c r="C101" s="171"/>
      <c r="D101" s="127"/>
      <c r="E101" s="138"/>
      <c r="F101" s="139"/>
      <c r="G101" s="140"/>
      <c r="H101" s="129"/>
      <c r="I101" s="130"/>
      <c r="J101" s="129"/>
      <c r="K101" s="129"/>
      <c r="L101" s="172"/>
      <c r="M101" s="135"/>
    </row>
    <row r="102" spans="1:13">
      <c r="A102" s="138"/>
      <c r="B102" s="126"/>
      <c r="C102" s="126"/>
      <c r="D102" s="127"/>
      <c r="E102" s="138"/>
      <c r="F102" s="139"/>
      <c r="G102" s="140"/>
      <c r="H102" s="173"/>
      <c r="I102" s="138"/>
      <c r="J102" s="139"/>
      <c r="K102" s="139"/>
      <c r="L102" s="172"/>
      <c r="M102" s="135"/>
    </row>
    <row r="103" spans="1:13">
      <c r="A103" s="138"/>
      <c r="B103" s="138"/>
      <c r="C103" s="138"/>
      <c r="D103" s="139"/>
      <c r="E103" s="138"/>
      <c r="F103" s="139"/>
      <c r="G103" s="140"/>
      <c r="H103" s="173"/>
      <c r="I103" s="138"/>
      <c r="J103" s="139"/>
      <c r="K103" s="139"/>
      <c r="L103" s="172"/>
      <c r="M103" s="135"/>
    </row>
    <row r="104" spans="1:13">
      <c r="A104" s="138"/>
      <c r="B104" s="138"/>
      <c r="C104" s="138"/>
      <c r="D104" s="139"/>
      <c r="E104" s="138"/>
      <c r="F104" s="139"/>
      <c r="G104" s="140"/>
      <c r="H104" s="173"/>
      <c r="I104" s="138"/>
      <c r="J104" s="139"/>
      <c r="K104" s="139"/>
      <c r="L104" s="172"/>
      <c r="M104" s="135"/>
    </row>
    <row r="105" spans="1:13">
      <c r="A105" s="138"/>
      <c r="B105" s="138"/>
      <c r="C105" s="138"/>
      <c r="D105" s="139"/>
      <c r="E105" s="138"/>
      <c r="F105" s="139"/>
      <c r="G105" s="140"/>
      <c r="H105" s="173"/>
      <c r="I105" s="138"/>
      <c r="J105" s="139"/>
      <c r="K105" s="139"/>
      <c r="L105" s="172"/>
      <c r="M105" s="135"/>
    </row>
    <row r="106" spans="1:13">
      <c r="A106" s="138"/>
      <c r="B106" s="138"/>
      <c r="C106" s="138"/>
      <c r="D106" s="139"/>
      <c r="E106" s="138"/>
      <c r="F106" s="139"/>
      <c r="G106" s="140"/>
      <c r="H106" s="173"/>
      <c r="I106" s="138"/>
      <c r="J106" s="139"/>
      <c r="K106" s="139"/>
      <c r="L106" s="172"/>
      <c r="M106" s="135"/>
    </row>
    <row r="107" spans="1:13">
      <c r="A107" s="138"/>
      <c r="B107" s="138"/>
      <c r="C107" s="138"/>
      <c r="D107" s="139"/>
      <c r="E107" s="138"/>
      <c r="F107" s="139"/>
      <c r="G107" s="140"/>
      <c r="H107" s="173"/>
      <c r="I107" s="138"/>
      <c r="J107" s="139"/>
      <c r="K107" s="139"/>
      <c r="L107" s="172"/>
      <c r="M107" s="135"/>
    </row>
    <row r="108" spans="1:13">
      <c r="A108" s="138"/>
      <c r="B108" s="138"/>
      <c r="C108" s="138"/>
      <c r="D108" s="139"/>
      <c r="E108" s="138"/>
      <c r="F108" s="139"/>
      <c r="G108" s="140"/>
      <c r="H108" s="139"/>
      <c r="I108" s="138"/>
      <c r="J108" s="139"/>
      <c r="K108" s="139"/>
      <c r="L108" s="174"/>
      <c r="M108" s="135"/>
    </row>
    <row r="109" spans="1:13">
      <c r="A109" s="2" t="s">
        <v>126</v>
      </c>
      <c r="L109" s="103"/>
      <c r="M109" s="104">
        <f>SUM(M11:M108)</f>
        <v>2274.5523333333331</v>
      </c>
    </row>
    <row r="110" spans="1:13">
      <c r="A110" s="28"/>
      <c r="M110" s="9"/>
    </row>
    <row r="111" spans="1:13">
      <c r="M111" s="2"/>
    </row>
    <row r="112" spans="1:13">
      <c r="M112" s="2"/>
    </row>
    <row r="114" spans="1:1">
      <c r="A114" s="74"/>
    </row>
  </sheetData>
  <mergeCells count="5">
    <mergeCell ref="A3:M3"/>
    <mergeCell ref="A7:M7"/>
    <mergeCell ref="A5:M5"/>
    <mergeCell ref="A8:M8"/>
    <mergeCell ref="A6:M6"/>
  </mergeCells>
  <phoneticPr fontId="21" type="noConversion"/>
  <hyperlinks>
    <hyperlink ref="H12" r:id="rId1" display="https://doi.org/10.5220/0005906204480453"/>
    <hyperlink ref="I16" r:id="rId2"/>
    <hyperlink ref="I17" r:id="rId3"/>
    <hyperlink ref="I20" r:id="rId4"/>
    <hyperlink ref="I21" r:id="rId5" display="https://apps.webofknowledge.com/Search.do?product=WOS&amp;SID=N246DjF51XtGMLDi8iy&amp;search_mode=GeneralSearch&amp;prID=0498e080-3047-4e3c-9c08-af0ca6604b18"/>
    <hyperlink ref="I22" r:id="rId6" display="http://www.sciencedirect.com/science/article/pii/S221201731600044X"/>
    <hyperlink ref="I23" r:id="rId7"/>
    <hyperlink ref="A27" r:id="rId8"/>
    <hyperlink ref="I30" r:id="rId9" display="http://dx.doi.org/10.1016/j.procs.2016.07.056"/>
    <hyperlink ref="I51" r:id="rId10"/>
    <hyperlink ref="I53" r:id="rId11"/>
    <hyperlink ref="I55" r:id="rId12"/>
    <hyperlink ref="I56" r:id="rId13"/>
    <hyperlink ref="I68" r:id="rId14"/>
    <hyperlink ref="I69" r:id="rId15"/>
    <hyperlink ref="I57" r:id="rId16"/>
    <hyperlink ref="H70" r:id="rId17" display="https://doi.org/10.1515/kbo-2016-0073"/>
    <hyperlink ref="I70" r:id="rId18" display="https://www.degruyter.com/view/j/kbo.2016.22.issue-2/kbo-2016-0073/kbo-2016-0073.xml"/>
    <hyperlink ref="I71" r:id="rId19"/>
    <hyperlink ref="I72" r:id="rId20"/>
    <hyperlink ref="I75" r:id="rId21"/>
    <hyperlink ref="I76" r:id="rId22"/>
    <hyperlink ref="I77" r:id="rId23"/>
    <hyperlink ref="I78" r:id="rId24" display="http://www.conference.rmee.org/"/>
    <hyperlink ref="I79" r:id="rId25"/>
    <hyperlink ref="I80" r:id="rId26"/>
    <hyperlink ref="H82" r:id="rId27" display="http://dx.doi.org/10.21125/inted.2016"/>
    <hyperlink ref="H83" r:id="rId28" display="http://dx.doi.org/10.21125/inted.2016"/>
    <hyperlink ref="H84" r:id="rId29" display="http://dx.doi.org/10.21125/edulearn.2016"/>
    <hyperlink ref="H85" r:id="rId30" display="http://dx.doi.org/10.21125/edulearn.2016"/>
    <hyperlink ref="E86" r:id="rId31" tooltip="Go to the information page for this source" display="https://www.scopus.com/source/sourceInfo.uri?sourceId=17700155007&amp;origin=recordpage"/>
    <hyperlink ref="E87" r:id="rId32" display="http://iopscience.iop.org/journal/1757-899X"/>
    <hyperlink ref="I87" r:id="rId33"/>
    <hyperlink ref="H93" r:id="rId34" display="http://dx.doi.org/10.21125/edulearn.2016"/>
    <hyperlink ref="I95" r:id="rId35"/>
    <hyperlink ref="I96" r:id="rId36"/>
    <hyperlink ref="I97" r:id="rId37"/>
    <hyperlink ref="A58" r:id="rId38" display="http://apps.webofknowledge.com/full_record.do?product=WOS&amp;search_mode=GeneralSearch&amp;qid=1&amp;SID=Q1MmT9or2Frek5Crnx9&amp;page=1&amp;doc=6&amp;cacheurlFromRightClick=no"/>
    <hyperlink ref="A59" r:id="rId39" display="http://apps.webofknowledge.com/full_record.do?product=WOS&amp;search_mode=GeneralSearch&amp;qid=1&amp;SID=Q1MmT9or2Frek5Crnx9&amp;page=1&amp;doc=7&amp;cacheurlFromRightClick=no"/>
    <hyperlink ref="A61" r:id="rId40" display="http://apps.webofknowledge.com/full_record.do?product=WOS&amp;search_mode=GeneralSearch&amp;qid=1&amp;SID=Q1MmT9or2Frek5Crnx9&amp;page=1&amp;doc=9&amp;cacheurlFromRightClick=no"/>
    <hyperlink ref="I61" r:id="rId41"/>
    <hyperlink ref="A62" r:id="rId42" display="http://apps.webofknowledge.com/full_record.do?product=WOS&amp;search_mode=GeneralSearch&amp;qid=1&amp;SID=Q1MmT9or2Frek5Crnx9&amp;page=1&amp;doc=10&amp;cacheurlFromRightClick=no"/>
    <hyperlink ref="A63" r:id="rId43" display="http://apps.webofknowledge.com/full_record.do?product=WOS&amp;search_mode=GeneralSearch&amp;qid=1&amp;SID=Q1MmT9or2Frek5Crnx9&amp;page=2&amp;doc=11&amp;cacheurlFromRightClick=no"/>
    <hyperlink ref="A64" r:id="rId44" display="http://apps.webofknowledge.com/full_record.do?product=WOS&amp;search_mode=GeneralSearch&amp;qid=1&amp;SID=Q1MmT9or2Frek5Crnx9&amp;page=2&amp;doc=12&amp;cacheurlFromRightClick=no"/>
    <hyperlink ref="A65" r:id="rId45" display="http://apps.webofknowledge.com/full_record.do?product=WOS&amp;search_mode=GeneralSearch&amp;qid=1&amp;SID=N2iYFwOGG9tbvjdyrRG&amp;page=2&amp;doc=20&amp;cacheurlFromRightClick=no"/>
  </hyperlinks>
  <pageMargins left="0.511811023622047" right="0.31496062992126" top="0" bottom="0" header="0" footer="0"/>
  <pageSetup paperSize="9" scale="97" orientation="landscape" horizontalDpi="200" verticalDpi="200" r:id="rId46"/>
</worksheet>
</file>

<file path=xl/worksheets/sheet6.xml><?xml version="1.0" encoding="utf-8"?>
<worksheet xmlns="http://schemas.openxmlformats.org/spreadsheetml/2006/main" xmlns:r="http://schemas.openxmlformats.org/officeDocument/2006/relationships">
  <dimension ref="A2:O192"/>
  <sheetViews>
    <sheetView topLeftCell="A160" zoomScaleNormal="100" workbookViewId="0">
      <selection activeCell="A54" sqref="A54:O136"/>
    </sheetView>
  </sheetViews>
  <sheetFormatPr defaultColWidth="8.85546875" defaultRowHeight="15"/>
  <cols>
    <col min="1" max="1" width="22.140625" style="44" customWidth="1"/>
    <col min="2" max="2" width="10.7109375" style="43" customWidth="1"/>
    <col min="3" max="3" width="7.28515625" style="23" customWidth="1"/>
    <col min="4" max="4" width="12" style="19" customWidth="1"/>
    <col min="5" max="5" width="5" style="38" customWidth="1"/>
    <col min="6" max="6" width="5.5703125" style="38" customWidth="1"/>
    <col min="7" max="7" width="9.28515625" style="38" bestFit="1" customWidth="1"/>
    <col min="8" max="8" width="8.28515625" style="19" customWidth="1"/>
    <col min="9" max="10" width="8.7109375" style="19" bestFit="1" customWidth="1"/>
    <col min="11" max="11" width="9.140625" style="38" customWidth="1"/>
    <col min="12" max="12" width="12.7109375" style="19" customWidth="1"/>
    <col min="13" max="13" width="15" style="19" customWidth="1"/>
    <col min="14" max="14" width="6.85546875" style="19" bestFit="1" customWidth="1"/>
    <col min="15" max="15" width="8.7109375" style="19" customWidth="1"/>
  </cols>
  <sheetData>
    <row r="2" spans="1:15" s="4" customFormat="1" ht="15" customHeight="1">
      <c r="A2" s="722" t="s">
        <v>305</v>
      </c>
      <c r="B2" s="723"/>
      <c r="C2" s="723"/>
      <c r="D2" s="723"/>
      <c r="E2" s="723"/>
      <c r="F2" s="723"/>
      <c r="G2" s="723"/>
      <c r="H2" s="723"/>
      <c r="I2" s="723"/>
      <c r="J2" s="723"/>
      <c r="K2" s="723"/>
      <c r="L2" s="723"/>
      <c r="M2" s="723"/>
      <c r="N2" s="723"/>
      <c r="O2" s="724"/>
    </row>
    <row r="3" spans="1:15" s="4" customFormat="1" ht="15" customHeight="1">
      <c r="A3" s="40"/>
      <c r="B3" s="40"/>
      <c r="C3" s="18"/>
      <c r="D3" s="18"/>
      <c r="E3" s="36"/>
      <c r="F3" s="36"/>
      <c r="G3" s="36"/>
      <c r="H3" s="18"/>
      <c r="I3" s="18"/>
      <c r="J3" s="18"/>
      <c r="K3" s="36"/>
      <c r="L3" s="18"/>
      <c r="M3" s="18"/>
      <c r="N3" s="18"/>
      <c r="O3" s="18"/>
    </row>
    <row r="4" spans="1:15" s="4" customFormat="1" ht="15" customHeight="1">
      <c r="A4" s="712" t="s">
        <v>195</v>
      </c>
      <c r="B4" s="712"/>
      <c r="C4" s="712"/>
      <c r="D4" s="712"/>
      <c r="E4" s="712"/>
      <c r="F4" s="712"/>
      <c r="G4" s="712"/>
      <c r="H4" s="725"/>
      <c r="I4" s="725"/>
      <c r="J4" s="725"/>
      <c r="K4" s="725"/>
      <c r="L4" s="725"/>
      <c r="M4" s="725"/>
      <c r="N4" s="725"/>
      <c r="O4" s="725"/>
    </row>
    <row r="5" spans="1:15" s="4" customFormat="1" ht="15" customHeight="1">
      <c r="A5" s="712" t="s">
        <v>192</v>
      </c>
      <c r="B5" s="712"/>
      <c r="C5" s="712"/>
      <c r="D5" s="712"/>
      <c r="E5" s="712"/>
      <c r="F5" s="712"/>
      <c r="G5" s="712"/>
      <c r="H5" s="712"/>
      <c r="I5" s="712"/>
      <c r="J5" s="712"/>
      <c r="K5" s="712"/>
      <c r="L5" s="712"/>
      <c r="M5" s="712"/>
      <c r="N5" s="712"/>
      <c r="O5" s="712"/>
    </row>
    <row r="6" spans="1:15" s="4" customFormat="1" ht="15" customHeight="1">
      <c r="A6" s="712" t="s">
        <v>972</v>
      </c>
      <c r="B6" s="712"/>
      <c r="C6" s="712"/>
      <c r="D6" s="712"/>
      <c r="E6" s="712"/>
      <c r="F6" s="712"/>
      <c r="G6" s="712"/>
      <c r="H6" s="712"/>
      <c r="I6" s="712"/>
      <c r="J6" s="712"/>
      <c r="K6" s="712"/>
      <c r="L6" s="712"/>
      <c r="M6" s="712"/>
      <c r="N6" s="712"/>
      <c r="O6" s="712"/>
    </row>
    <row r="7" spans="1:15" s="4" customFormat="1">
      <c r="A7" s="41"/>
      <c r="B7" s="42"/>
      <c r="C7" s="22"/>
      <c r="D7" s="21"/>
      <c r="E7" s="37"/>
      <c r="F7" s="37"/>
      <c r="G7" s="37"/>
      <c r="H7" s="21"/>
      <c r="I7" s="21"/>
      <c r="J7" s="21"/>
      <c r="K7" s="39"/>
      <c r="L7" s="20"/>
      <c r="M7" s="20"/>
      <c r="N7" s="20"/>
      <c r="O7" s="20"/>
    </row>
    <row r="8" spans="1:15" ht="102">
      <c r="A8" s="90" t="s">
        <v>121</v>
      </c>
      <c r="B8" s="90" t="s">
        <v>179</v>
      </c>
      <c r="C8" s="77" t="s">
        <v>960</v>
      </c>
      <c r="D8" s="91" t="s">
        <v>132</v>
      </c>
      <c r="E8" s="92" t="s">
        <v>146</v>
      </c>
      <c r="F8" s="92" t="s">
        <v>147</v>
      </c>
      <c r="G8" s="93" t="s">
        <v>181</v>
      </c>
      <c r="H8" s="77" t="s">
        <v>149</v>
      </c>
      <c r="I8" s="77" t="s">
        <v>184</v>
      </c>
      <c r="J8" s="77" t="s">
        <v>185</v>
      </c>
      <c r="K8" s="92" t="s">
        <v>183</v>
      </c>
      <c r="L8" s="76" t="s">
        <v>196</v>
      </c>
      <c r="M8" s="76" t="s">
        <v>151</v>
      </c>
      <c r="N8" s="76" t="s">
        <v>131</v>
      </c>
      <c r="O8" s="76" t="s">
        <v>161</v>
      </c>
    </row>
    <row r="9" spans="1:15" s="109" customFormat="1" ht="63.75">
      <c r="A9" s="326" t="s">
        <v>361</v>
      </c>
      <c r="B9" s="140" t="s">
        <v>362</v>
      </c>
      <c r="C9" s="201" t="s">
        <v>350</v>
      </c>
      <c r="D9" s="326" t="s">
        <v>363</v>
      </c>
      <c r="E9" s="127">
        <v>5</v>
      </c>
      <c r="F9" s="127">
        <v>9</v>
      </c>
      <c r="G9" s="305" t="s">
        <v>364</v>
      </c>
      <c r="H9" s="201"/>
      <c r="I9" s="332">
        <v>2016</v>
      </c>
      <c r="J9" s="332" t="s">
        <v>355</v>
      </c>
      <c r="K9" s="247"/>
      <c r="L9" s="333"/>
      <c r="M9" s="339" t="s">
        <v>365</v>
      </c>
      <c r="N9" s="334">
        <v>60</v>
      </c>
      <c r="O9" s="335">
        <v>30</v>
      </c>
    </row>
    <row r="10" spans="1:15" s="109" customFormat="1" ht="51">
      <c r="A10" s="326" t="s">
        <v>395</v>
      </c>
      <c r="B10" s="234" t="s">
        <v>396</v>
      </c>
      <c r="C10" s="201" t="s">
        <v>350</v>
      </c>
      <c r="D10" s="165" t="s">
        <v>397</v>
      </c>
      <c r="E10" s="235">
        <v>14</v>
      </c>
      <c r="F10" s="234" t="s">
        <v>398</v>
      </c>
      <c r="G10" s="165" t="s">
        <v>399</v>
      </c>
      <c r="H10" s="203"/>
      <c r="I10" s="203">
        <v>2016</v>
      </c>
      <c r="J10" s="236" t="s">
        <v>400</v>
      </c>
      <c r="K10" s="203" t="s">
        <v>401</v>
      </c>
      <c r="L10" s="165" t="s">
        <v>402</v>
      </c>
      <c r="M10" s="237" t="s">
        <v>403</v>
      </c>
      <c r="N10" s="194">
        <v>60</v>
      </c>
      <c r="O10" s="194">
        <v>60</v>
      </c>
    </row>
    <row r="11" spans="1:15" s="109" customFormat="1" ht="76.5">
      <c r="A11" s="330" t="s">
        <v>460</v>
      </c>
      <c r="B11" s="227" t="s">
        <v>346</v>
      </c>
      <c r="C11" s="201" t="s">
        <v>350</v>
      </c>
      <c r="D11" s="165" t="s">
        <v>461</v>
      </c>
      <c r="E11" s="245" t="s">
        <v>462</v>
      </c>
      <c r="F11" s="245">
        <v>1</v>
      </c>
      <c r="G11" s="208" t="s">
        <v>463</v>
      </c>
      <c r="H11" s="201"/>
      <c r="I11" s="201">
        <v>2016</v>
      </c>
      <c r="J11" s="201" t="s">
        <v>464</v>
      </c>
      <c r="K11" s="247" t="s">
        <v>465</v>
      </c>
      <c r="L11" s="138" t="s">
        <v>466</v>
      </c>
      <c r="M11" s="340" t="s">
        <v>579</v>
      </c>
      <c r="N11" s="142" t="s">
        <v>580</v>
      </c>
      <c r="O11" s="135">
        <v>60</v>
      </c>
    </row>
    <row r="12" spans="1:15" s="109" customFormat="1" ht="102">
      <c r="A12" s="330" t="s">
        <v>623</v>
      </c>
      <c r="B12" s="227" t="s">
        <v>624</v>
      </c>
      <c r="C12" s="201" t="s">
        <v>350</v>
      </c>
      <c r="D12" s="203" t="s">
        <v>625</v>
      </c>
      <c r="E12" s="126" t="s">
        <v>626</v>
      </c>
      <c r="F12" s="126"/>
      <c r="G12" s="126" t="s">
        <v>627</v>
      </c>
      <c r="H12" s="201" t="s">
        <v>628</v>
      </c>
      <c r="I12" s="201">
        <v>2016</v>
      </c>
      <c r="J12" s="201"/>
      <c r="K12" s="247" t="s">
        <v>629</v>
      </c>
      <c r="L12" s="138" t="s">
        <v>630</v>
      </c>
      <c r="M12" s="138" t="s">
        <v>631</v>
      </c>
      <c r="N12" s="142">
        <v>60</v>
      </c>
      <c r="O12" s="135">
        <v>15</v>
      </c>
    </row>
    <row r="13" spans="1:15" s="109" customFormat="1" ht="76.5">
      <c r="A13" s="330" t="s">
        <v>632</v>
      </c>
      <c r="B13" s="227" t="s">
        <v>633</v>
      </c>
      <c r="C13" s="201" t="s">
        <v>350</v>
      </c>
      <c r="D13" s="203" t="s">
        <v>625</v>
      </c>
      <c r="E13" s="126" t="s">
        <v>626</v>
      </c>
      <c r="F13" s="126"/>
      <c r="G13" s="126" t="s">
        <v>627</v>
      </c>
      <c r="H13" s="201" t="s">
        <v>634</v>
      </c>
      <c r="I13" s="201">
        <v>2016</v>
      </c>
      <c r="J13" s="201"/>
      <c r="K13" s="247" t="s">
        <v>635</v>
      </c>
      <c r="L13" s="138" t="s">
        <v>630</v>
      </c>
      <c r="M13" s="138" t="s">
        <v>631</v>
      </c>
      <c r="N13" s="142">
        <v>60</v>
      </c>
      <c r="O13" s="135">
        <v>15</v>
      </c>
    </row>
    <row r="14" spans="1:15" s="109" customFormat="1" ht="408">
      <c r="A14" s="330" t="s">
        <v>520</v>
      </c>
      <c r="B14" s="227" t="s">
        <v>521</v>
      </c>
      <c r="C14" s="201" t="s">
        <v>350</v>
      </c>
      <c r="D14" s="165" t="s">
        <v>522</v>
      </c>
      <c r="E14" s="245">
        <v>14</v>
      </c>
      <c r="F14" s="245">
        <v>2</v>
      </c>
      <c r="G14" s="208" t="s">
        <v>523</v>
      </c>
      <c r="H14" s="201"/>
      <c r="I14" s="201">
        <v>2016</v>
      </c>
      <c r="J14" s="201" t="s">
        <v>421</v>
      </c>
      <c r="K14" s="247" t="s">
        <v>524</v>
      </c>
      <c r="L14" s="138" t="s">
        <v>525</v>
      </c>
      <c r="M14" s="341" t="s">
        <v>928</v>
      </c>
      <c r="N14" s="142" t="s">
        <v>580</v>
      </c>
      <c r="O14" s="135">
        <v>20</v>
      </c>
    </row>
    <row r="15" spans="1:15" s="109" customFormat="1" ht="293.25">
      <c r="A15" s="330" t="s">
        <v>548</v>
      </c>
      <c r="B15" s="227" t="s">
        <v>549</v>
      </c>
      <c r="C15" s="201" t="s">
        <v>350</v>
      </c>
      <c r="D15" s="165" t="s">
        <v>397</v>
      </c>
      <c r="E15" s="327" t="s">
        <v>550</v>
      </c>
      <c r="F15" s="328" t="s">
        <v>551</v>
      </c>
      <c r="G15" s="210" t="s">
        <v>399</v>
      </c>
      <c r="H15" s="198"/>
      <c r="I15" s="198">
        <v>2016</v>
      </c>
      <c r="J15" s="199" t="s">
        <v>400</v>
      </c>
      <c r="K15" s="328" t="s">
        <v>552</v>
      </c>
      <c r="L15" s="138" t="s">
        <v>927</v>
      </c>
      <c r="M15" s="341" t="s">
        <v>553</v>
      </c>
      <c r="N15" s="142" t="s">
        <v>580</v>
      </c>
      <c r="O15" s="135">
        <v>20</v>
      </c>
    </row>
    <row r="16" spans="1:15" s="109" customFormat="1" ht="76.5">
      <c r="A16" s="330" t="s">
        <v>632</v>
      </c>
      <c r="B16" s="227" t="s">
        <v>633</v>
      </c>
      <c r="C16" s="201" t="s">
        <v>350</v>
      </c>
      <c r="D16" s="203" t="s">
        <v>625</v>
      </c>
      <c r="E16" s="126" t="s">
        <v>626</v>
      </c>
      <c r="F16" s="126"/>
      <c r="G16" s="126" t="s">
        <v>627</v>
      </c>
      <c r="H16" s="201" t="s">
        <v>634</v>
      </c>
      <c r="I16" s="201">
        <v>2016</v>
      </c>
      <c r="J16" s="201"/>
      <c r="K16" s="247" t="s">
        <v>635</v>
      </c>
      <c r="L16" s="138" t="s">
        <v>630</v>
      </c>
      <c r="M16" s="138" t="s">
        <v>631</v>
      </c>
      <c r="N16" s="142">
        <v>60</v>
      </c>
      <c r="O16" s="135">
        <v>15</v>
      </c>
    </row>
    <row r="17" spans="1:15" s="109" customFormat="1" ht="76.5">
      <c r="A17" s="244" t="s">
        <v>14</v>
      </c>
      <c r="B17" s="227" t="s">
        <v>15</v>
      </c>
      <c r="C17" s="201" t="s">
        <v>350</v>
      </c>
      <c r="D17" s="165" t="s">
        <v>16</v>
      </c>
      <c r="E17" s="245" t="s">
        <v>17</v>
      </c>
      <c r="F17" s="245" t="s">
        <v>18</v>
      </c>
      <c r="G17" s="208" t="s">
        <v>19</v>
      </c>
      <c r="H17" s="246"/>
      <c r="I17" s="201">
        <v>2016</v>
      </c>
      <c r="J17" s="201"/>
      <c r="K17" s="247" t="s">
        <v>20</v>
      </c>
      <c r="L17" s="138" t="s">
        <v>21</v>
      </c>
      <c r="M17" s="342" t="s">
        <v>403</v>
      </c>
      <c r="N17" s="142">
        <v>60</v>
      </c>
      <c r="O17" s="135">
        <v>60</v>
      </c>
    </row>
    <row r="18" spans="1:15" s="109" customFormat="1" ht="76.5">
      <c r="A18" s="244" t="s">
        <v>22</v>
      </c>
      <c r="B18" s="227" t="s">
        <v>23</v>
      </c>
      <c r="C18" s="201" t="s">
        <v>350</v>
      </c>
      <c r="D18" s="165" t="s">
        <v>16</v>
      </c>
      <c r="E18" s="245" t="s">
        <v>17</v>
      </c>
      <c r="F18" s="245" t="s">
        <v>18</v>
      </c>
      <c r="G18" s="208" t="s">
        <v>19</v>
      </c>
      <c r="H18" s="246"/>
      <c r="I18" s="201">
        <v>2016</v>
      </c>
      <c r="J18" s="201"/>
      <c r="K18" s="247" t="s">
        <v>24</v>
      </c>
      <c r="L18" s="138" t="s">
        <v>21</v>
      </c>
      <c r="M18" s="201" t="s">
        <v>403</v>
      </c>
      <c r="N18" s="142">
        <v>60</v>
      </c>
      <c r="O18" s="135">
        <v>30</v>
      </c>
    </row>
    <row r="19" spans="1:15" s="109" customFormat="1" ht="408">
      <c r="A19" s="330" t="s">
        <v>520</v>
      </c>
      <c r="B19" s="227" t="s">
        <v>521</v>
      </c>
      <c r="C19" s="201" t="s">
        <v>350</v>
      </c>
      <c r="D19" s="165" t="s">
        <v>522</v>
      </c>
      <c r="E19" s="245">
        <v>14</v>
      </c>
      <c r="F19" s="245">
        <v>2</v>
      </c>
      <c r="G19" s="208" t="s">
        <v>523</v>
      </c>
      <c r="H19" s="201"/>
      <c r="I19" s="201">
        <v>2016</v>
      </c>
      <c r="J19" s="201" t="s">
        <v>421</v>
      </c>
      <c r="K19" s="247" t="s">
        <v>524</v>
      </c>
      <c r="L19" s="138" t="s">
        <v>525</v>
      </c>
      <c r="M19" s="341" t="s">
        <v>928</v>
      </c>
      <c r="N19" s="142" t="s">
        <v>580</v>
      </c>
      <c r="O19" s="135">
        <v>20</v>
      </c>
    </row>
    <row r="20" spans="1:15" s="109" customFormat="1" ht="114.75">
      <c r="A20" s="330" t="s">
        <v>96</v>
      </c>
      <c r="B20" s="227" t="s">
        <v>97</v>
      </c>
      <c r="C20" s="201" t="s">
        <v>350</v>
      </c>
      <c r="D20" s="350"/>
      <c r="E20" s="336" t="s">
        <v>98</v>
      </c>
      <c r="F20" s="337" t="s">
        <v>99</v>
      </c>
      <c r="G20" s="210" t="s">
        <v>100</v>
      </c>
      <c r="H20" s="198" t="s">
        <v>101</v>
      </c>
      <c r="I20" s="198">
        <v>2016</v>
      </c>
      <c r="J20" s="198" t="s">
        <v>88</v>
      </c>
      <c r="K20" s="327" t="s">
        <v>102</v>
      </c>
      <c r="L20" s="138" t="s">
        <v>103</v>
      </c>
      <c r="M20" s="138" t="s">
        <v>104</v>
      </c>
      <c r="N20" s="194">
        <v>60</v>
      </c>
      <c r="O20" s="194">
        <f>N20/4</f>
        <v>15</v>
      </c>
    </row>
    <row r="21" spans="1:15" s="109" customFormat="1" ht="89.25">
      <c r="A21" s="330" t="s">
        <v>105</v>
      </c>
      <c r="B21" s="227" t="s">
        <v>106</v>
      </c>
      <c r="C21" s="201" t="s">
        <v>350</v>
      </c>
      <c r="D21" s="165" t="s">
        <v>107</v>
      </c>
      <c r="E21" s="336" t="s">
        <v>98</v>
      </c>
      <c r="F21" s="337" t="s">
        <v>99</v>
      </c>
      <c r="G21" s="210" t="s">
        <v>108</v>
      </c>
      <c r="H21" s="198" t="s">
        <v>109</v>
      </c>
      <c r="I21" s="198">
        <v>2016</v>
      </c>
      <c r="J21" s="198" t="s">
        <v>88</v>
      </c>
      <c r="K21" s="327" t="s">
        <v>110</v>
      </c>
      <c r="L21" s="138" t="s">
        <v>103</v>
      </c>
      <c r="M21" s="138" t="s">
        <v>104</v>
      </c>
      <c r="N21" s="194">
        <v>60</v>
      </c>
      <c r="O21" s="194">
        <f>N21/4</f>
        <v>15</v>
      </c>
    </row>
    <row r="22" spans="1:15" s="109" customFormat="1" ht="76.5">
      <c r="A22" s="330" t="s">
        <v>111</v>
      </c>
      <c r="B22" s="227" t="s">
        <v>112</v>
      </c>
      <c r="C22" s="201" t="s">
        <v>350</v>
      </c>
      <c r="D22" s="165" t="s">
        <v>107</v>
      </c>
      <c r="E22" s="336" t="s">
        <v>98</v>
      </c>
      <c r="F22" s="337" t="s">
        <v>99</v>
      </c>
      <c r="G22" s="210" t="s">
        <v>113</v>
      </c>
      <c r="H22" s="198" t="s">
        <v>114</v>
      </c>
      <c r="I22" s="198">
        <v>2016</v>
      </c>
      <c r="J22" s="198" t="s">
        <v>88</v>
      </c>
      <c r="K22" s="247" t="s">
        <v>115</v>
      </c>
      <c r="L22" s="138" t="s">
        <v>103</v>
      </c>
      <c r="M22" s="138" t="s">
        <v>104</v>
      </c>
      <c r="N22" s="194">
        <v>60</v>
      </c>
      <c r="O22" s="135">
        <f>N22</f>
        <v>60</v>
      </c>
    </row>
    <row r="23" spans="1:15" s="109" customFormat="1" ht="111">
      <c r="A23" s="326" t="s">
        <v>716</v>
      </c>
      <c r="B23" s="305" t="s">
        <v>929</v>
      </c>
      <c r="C23" s="201" t="s">
        <v>350</v>
      </c>
      <c r="D23" s="351" t="s">
        <v>717</v>
      </c>
      <c r="E23" s="344">
        <v>68</v>
      </c>
      <c r="F23" s="252" t="s">
        <v>718</v>
      </c>
      <c r="G23" s="345" t="s">
        <v>719</v>
      </c>
      <c r="H23" s="126"/>
      <c r="I23" s="343">
        <v>2016</v>
      </c>
      <c r="J23" s="346" t="s">
        <v>360</v>
      </c>
      <c r="K23" s="347" t="s">
        <v>720</v>
      </c>
      <c r="L23" s="333" t="s">
        <v>721</v>
      </c>
      <c r="M23" s="339" t="s">
        <v>722</v>
      </c>
      <c r="N23" s="349" t="s">
        <v>580</v>
      </c>
      <c r="O23" s="349">
        <v>15</v>
      </c>
    </row>
    <row r="24" spans="1:15" s="109" customFormat="1" ht="111">
      <c r="A24" s="326" t="s">
        <v>723</v>
      </c>
      <c r="B24" s="305" t="s">
        <v>930</v>
      </c>
      <c r="C24" s="201" t="s">
        <v>350</v>
      </c>
      <c r="D24" s="351" t="s">
        <v>717</v>
      </c>
      <c r="E24" s="344">
        <v>68</v>
      </c>
      <c r="F24" s="252" t="s">
        <v>718</v>
      </c>
      <c r="G24" s="345" t="s">
        <v>719</v>
      </c>
      <c r="H24" s="126"/>
      <c r="I24" s="343">
        <v>2016</v>
      </c>
      <c r="J24" s="346" t="s">
        <v>360</v>
      </c>
      <c r="K24" s="347" t="s">
        <v>724</v>
      </c>
      <c r="L24" s="333" t="s">
        <v>721</v>
      </c>
      <c r="M24" s="339" t="s">
        <v>725</v>
      </c>
      <c r="N24" s="349" t="s">
        <v>580</v>
      </c>
      <c r="O24" s="349">
        <v>15</v>
      </c>
    </row>
    <row r="25" spans="1:15" s="109" customFormat="1" ht="63.75">
      <c r="A25" s="330" t="s">
        <v>748</v>
      </c>
      <c r="B25" s="227" t="s">
        <v>749</v>
      </c>
      <c r="C25" s="201" t="s">
        <v>350</v>
      </c>
      <c r="D25" s="203" t="s">
        <v>750</v>
      </c>
      <c r="E25" s="126">
        <v>14</v>
      </c>
      <c r="F25" s="126">
        <v>2</v>
      </c>
      <c r="G25" s="126" t="s">
        <v>523</v>
      </c>
      <c r="H25" s="201"/>
      <c r="I25" s="201">
        <v>2016</v>
      </c>
      <c r="J25" s="201"/>
      <c r="K25" s="247" t="s">
        <v>751</v>
      </c>
      <c r="L25" s="138" t="s">
        <v>752</v>
      </c>
      <c r="M25" s="341" t="s">
        <v>753</v>
      </c>
      <c r="N25" s="142">
        <v>60</v>
      </c>
      <c r="O25" s="135">
        <v>60</v>
      </c>
    </row>
    <row r="26" spans="1:15" s="109" customFormat="1" ht="102">
      <c r="A26" s="330" t="s">
        <v>623</v>
      </c>
      <c r="B26" s="227" t="s">
        <v>624</v>
      </c>
      <c r="C26" s="201" t="s">
        <v>350</v>
      </c>
      <c r="D26" s="203" t="s">
        <v>625</v>
      </c>
      <c r="E26" s="126" t="s">
        <v>626</v>
      </c>
      <c r="F26" s="126"/>
      <c r="G26" s="126" t="s">
        <v>627</v>
      </c>
      <c r="H26" s="201" t="s">
        <v>628</v>
      </c>
      <c r="I26" s="201">
        <v>2016</v>
      </c>
      <c r="J26" s="201"/>
      <c r="K26" s="247" t="s">
        <v>629</v>
      </c>
      <c r="L26" s="138" t="s">
        <v>630</v>
      </c>
      <c r="M26" s="138" t="s">
        <v>631</v>
      </c>
      <c r="N26" s="142">
        <v>60</v>
      </c>
      <c r="O26" s="135">
        <v>15</v>
      </c>
    </row>
    <row r="27" spans="1:15" s="109" customFormat="1" ht="76.5">
      <c r="A27" s="330" t="s">
        <v>632</v>
      </c>
      <c r="B27" s="227" t="s">
        <v>633</v>
      </c>
      <c r="C27" s="201" t="s">
        <v>350</v>
      </c>
      <c r="D27" s="203" t="s">
        <v>625</v>
      </c>
      <c r="E27" s="126" t="s">
        <v>626</v>
      </c>
      <c r="F27" s="126"/>
      <c r="G27" s="126" t="s">
        <v>627</v>
      </c>
      <c r="H27" s="201" t="s">
        <v>634</v>
      </c>
      <c r="I27" s="201">
        <v>2016</v>
      </c>
      <c r="J27" s="201"/>
      <c r="K27" s="247" t="s">
        <v>635</v>
      </c>
      <c r="L27" s="138" t="s">
        <v>630</v>
      </c>
      <c r="M27" s="138" t="s">
        <v>631</v>
      </c>
      <c r="N27" s="142">
        <v>60</v>
      </c>
      <c r="O27" s="135">
        <v>15</v>
      </c>
    </row>
    <row r="28" spans="1:15" s="109" customFormat="1" ht="76.5">
      <c r="A28" s="330" t="s">
        <v>763</v>
      </c>
      <c r="B28" s="227" t="s">
        <v>764</v>
      </c>
      <c r="C28" s="201" t="s">
        <v>350</v>
      </c>
      <c r="D28" s="165" t="s">
        <v>765</v>
      </c>
      <c r="E28" s="245" t="s">
        <v>766</v>
      </c>
      <c r="F28" s="245" t="s">
        <v>767</v>
      </c>
      <c r="G28" s="208" t="s">
        <v>768</v>
      </c>
      <c r="H28" s="201"/>
      <c r="I28" s="201">
        <v>2016</v>
      </c>
      <c r="J28" s="201"/>
      <c r="K28" s="247" t="s">
        <v>769</v>
      </c>
      <c r="L28" s="138" t="s">
        <v>770</v>
      </c>
      <c r="M28" s="138" t="s">
        <v>771</v>
      </c>
      <c r="N28" s="142">
        <v>60</v>
      </c>
      <c r="O28" s="135">
        <v>20</v>
      </c>
    </row>
    <row r="29" spans="1:15" s="109" customFormat="1" ht="76.5">
      <c r="A29" s="330" t="s">
        <v>772</v>
      </c>
      <c r="B29" s="227" t="s">
        <v>773</v>
      </c>
      <c r="C29" s="201" t="s">
        <v>350</v>
      </c>
      <c r="D29" s="165" t="s">
        <v>16</v>
      </c>
      <c r="E29" s="245" t="s">
        <v>17</v>
      </c>
      <c r="F29" s="245" t="s">
        <v>18</v>
      </c>
      <c r="G29" s="208" t="s">
        <v>19</v>
      </c>
      <c r="H29" s="246"/>
      <c r="I29" s="201">
        <v>2016</v>
      </c>
      <c r="J29" s="201"/>
      <c r="K29" s="247" t="s">
        <v>774</v>
      </c>
      <c r="L29" s="138" t="s">
        <v>21</v>
      </c>
      <c r="M29" s="201" t="s">
        <v>403</v>
      </c>
      <c r="N29" s="142">
        <v>60</v>
      </c>
      <c r="O29" s="135">
        <v>20</v>
      </c>
    </row>
    <row r="30" spans="1:15" s="109" customFormat="1" ht="76.5">
      <c r="A30" s="330" t="s">
        <v>775</v>
      </c>
      <c r="B30" s="227" t="s">
        <v>764</v>
      </c>
      <c r="C30" s="201" t="s">
        <v>350</v>
      </c>
      <c r="D30" s="165" t="s">
        <v>16</v>
      </c>
      <c r="E30" s="245" t="s">
        <v>17</v>
      </c>
      <c r="F30" s="245" t="s">
        <v>18</v>
      </c>
      <c r="G30" s="208" t="s">
        <v>19</v>
      </c>
      <c r="H30" s="246"/>
      <c r="I30" s="201">
        <v>2016</v>
      </c>
      <c r="J30" s="201"/>
      <c r="K30" s="247" t="s">
        <v>776</v>
      </c>
      <c r="L30" s="138" t="s">
        <v>21</v>
      </c>
      <c r="M30" s="201" t="s">
        <v>403</v>
      </c>
      <c r="N30" s="142">
        <v>60</v>
      </c>
      <c r="O30" s="135">
        <v>20</v>
      </c>
    </row>
    <row r="31" spans="1:15" s="109" customFormat="1" ht="51">
      <c r="A31" s="202" t="s">
        <v>799</v>
      </c>
      <c r="B31" s="200" t="s">
        <v>800</v>
      </c>
      <c r="C31" s="201" t="s">
        <v>350</v>
      </c>
      <c r="D31" s="202" t="s">
        <v>397</v>
      </c>
      <c r="E31" s="200" t="s">
        <v>801</v>
      </c>
      <c r="F31" s="225" t="s">
        <v>802</v>
      </c>
      <c r="G31" s="200" t="s">
        <v>19</v>
      </c>
      <c r="H31" s="126"/>
      <c r="I31" s="126">
        <v>2016</v>
      </c>
      <c r="J31" s="201">
        <v>6</v>
      </c>
      <c r="K31" s="247" t="s">
        <v>803</v>
      </c>
      <c r="L31" s="138" t="s">
        <v>402</v>
      </c>
      <c r="M31" s="237" t="s">
        <v>403</v>
      </c>
      <c r="N31" s="142" t="s">
        <v>580</v>
      </c>
      <c r="O31" s="135">
        <v>60</v>
      </c>
    </row>
    <row r="32" spans="1:15" s="109" customFormat="1" ht="51">
      <c r="A32" s="202" t="s">
        <v>623</v>
      </c>
      <c r="B32" s="200" t="s">
        <v>804</v>
      </c>
      <c r="C32" s="201" t="s">
        <v>350</v>
      </c>
      <c r="D32" s="202" t="s">
        <v>805</v>
      </c>
      <c r="E32" s="200" t="s">
        <v>626</v>
      </c>
      <c r="F32" s="329"/>
      <c r="G32" s="225" t="s">
        <v>627</v>
      </c>
      <c r="H32" s="126" t="s">
        <v>806</v>
      </c>
      <c r="I32" s="126">
        <v>2016</v>
      </c>
      <c r="J32" s="201">
        <v>6</v>
      </c>
      <c r="K32" s="247" t="s">
        <v>807</v>
      </c>
      <c r="L32" s="138" t="s">
        <v>630</v>
      </c>
      <c r="M32" s="138" t="s">
        <v>631</v>
      </c>
      <c r="N32" s="142">
        <v>60</v>
      </c>
      <c r="O32" s="135">
        <v>15</v>
      </c>
    </row>
    <row r="33" spans="1:15" s="109" customFormat="1" ht="408">
      <c r="A33" s="330" t="s">
        <v>520</v>
      </c>
      <c r="B33" s="227" t="s">
        <v>521</v>
      </c>
      <c r="C33" s="201" t="s">
        <v>350</v>
      </c>
      <c r="D33" s="165" t="s">
        <v>522</v>
      </c>
      <c r="E33" s="245">
        <v>14</v>
      </c>
      <c r="F33" s="245">
        <v>2</v>
      </c>
      <c r="G33" s="208" t="s">
        <v>523</v>
      </c>
      <c r="H33" s="201"/>
      <c r="I33" s="201">
        <v>2016</v>
      </c>
      <c r="J33" s="201" t="s">
        <v>421</v>
      </c>
      <c r="K33" s="247" t="s">
        <v>524</v>
      </c>
      <c r="L33" s="138" t="s">
        <v>525</v>
      </c>
      <c r="M33" s="341" t="s">
        <v>928</v>
      </c>
      <c r="N33" s="142" t="s">
        <v>580</v>
      </c>
      <c r="O33" s="135">
        <v>20</v>
      </c>
    </row>
    <row r="34" spans="1:15" s="109" customFormat="1" ht="242.25">
      <c r="A34" s="244" t="s">
        <v>825</v>
      </c>
      <c r="B34" s="330" t="s">
        <v>826</v>
      </c>
      <c r="C34" s="201" t="s">
        <v>350</v>
      </c>
      <c r="D34" s="244" t="s">
        <v>827</v>
      </c>
      <c r="E34" s="208" t="s">
        <v>828</v>
      </c>
      <c r="F34" s="245">
        <v>2</v>
      </c>
      <c r="G34" s="244" t="s">
        <v>829</v>
      </c>
      <c r="H34" s="202"/>
      <c r="I34" s="201">
        <v>2016</v>
      </c>
      <c r="J34" s="201" t="s">
        <v>830</v>
      </c>
      <c r="K34" s="247" t="s">
        <v>831</v>
      </c>
      <c r="L34" s="138" t="s">
        <v>832</v>
      </c>
      <c r="M34" s="341" t="s">
        <v>833</v>
      </c>
      <c r="N34" s="142" t="s">
        <v>580</v>
      </c>
      <c r="O34" s="135">
        <v>20</v>
      </c>
    </row>
    <row r="35" spans="1:15" s="109" customFormat="1" ht="306">
      <c r="A35" s="330" t="s">
        <v>299</v>
      </c>
      <c r="B35" s="338" t="s">
        <v>300</v>
      </c>
      <c r="C35" s="201" t="s">
        <v>350</v>
      </c>
      <c r="D35" s="165" t="s">
        <v>522</v>
      </c>
      <c r="E35" s="245">
        <v>14</v>
      </c>
      <c r="F35" s="245">
        <v>2</v>
      </c>
      <c r="G35" s="208" t="s">
        <v>523</v>
      </c>
      <c r="H35" s="201"/>
      <c r="I35" s="201">
        <v>2016</v>
      </c>
      <c r="J35" s="201" t="s">
        <v>421</v>
      </c>
      <c r="K35" s="247" t="s">
        <v>552</v>
      </c>
      <c r="L35" s="138" t="s">
        <v>525</v>
      </c>
      <c r="M35" s="348" t="s">
        <v>931</v>
      </c>
      <c r="N35" s="142" t="s">
        <v>580</v>
      </c>
      <c r="O35" s="135">
        <v>20</v>
      </c>
    </row>
    <row r="36" spans="1:15" s="109" customFormat="1" ht="76.5">
      <c r="A36" s="330" t="s">
        <v>900</v>
      </c>
      <c r="B36" s="138" t="s">
        <v>892</v>
      </c>
      <c r="C36" s="201" t="s">
        <v>350</v>
      </c>
      <c r="D36" s="202" t="s">
        <v>893</v>
      </c>
      <c r="E36" s="331" t="s">
        <v>894</v>
      </c>
      <c r="F36" s="331" t="s">
        <v>895</v>
      </c>
      <c r="G36" s="201" t="s">
        <v>896</v>
      </c>
      <c r="H36" s="201"/>
      <c r="I36" s="201">
        <v>2016</v>
      </c>
      <c r="J36" s="201" t="s">
        <v>897</v>
      </c>
      <c r="K36" s="247" t="s">
        <v>898</v>
      </c>
      <c r="L36" s="201" t="s">
        <v>932</v>
      </c>
      <c r="M36" s="341" t="s">
        <v>899</v>
      </c>
      <c r="N36" s="142">
        <v>60</v>
      </c>
      <c r="O36" s="135">
        <v>20</v>
      </c>
    </row>
    <row r="37" spans="1:15" s="109" customFormat="1" ht="165.75">
      <c r="A37" s="330" t="s">
        <v>745</v>
      </c>
      <c r="B37" s="227" t="s">
        <v>749</v>
      </c>
      <c r="C37" s="201" t="s">
        <v>350</v>
      </c>
      <c r="D37" s="203" t="s">
        <v>912</v>
      </c>
      <c r="E37" s="126">
        <v>841</v>
      </c>
      <c r="F37" s="126"/>
      <c r="G37" s="126" t="s">
        <v>913</v>
      </c>
      <c r="H37" s="201"/>
      <c r="I37" s="201">
        <v>2016</v>
      </c>
      <c r="J37" s="201" t="s">
        <v>914</v>
      </c>
      <c r="K37" s="247" t="s">
        <v>915</v>
      </c>
      <c r="L37" s="138" t="s">
        <v>752</v>
      </c>
      <c r="M37" s="341" t="s">
        <v>747</v>
      </c>
      <c r="N37" s="142">
        <v>60</v>
      </c>
      <c r="O37" s="135">
        <v>60</v>
      </c>
    </row>
    <row r="38" spans="1:15" s="109" customFormat="1" ht="127.5">
      <c r="A38" s="227" t="s">
        <v>1016</v>
      </c>
      <c r="B38" s="227" t="s">
        <v>1017</v>
      </c>
      <c r="C38" s="201" t="s">
        <v>582</v>
      </c>
      <c r="D38" s="138" t="s">
        <v>1018</v>
      </c>
      <c r="E38" s="245" t="s">
        <v>1019</v>
      </c>
      <c r="F38" s="245">
        <v>1</v>
      </c>
      <c r="G38" s="208" t="s">
        <v>1020</v>
      </c>
      <c r="H38" s="342" t="s">
        <v>1021</v>
      </c>
      <c r="I38" s="201">
        <v>2016</v>
      </c>
      <c r="J38" s="201" t="s">
        <v>822</v>
      </c>
      <c r="K38" s="247"/>
      <c r="L38" s="138" t="s">
        <v>1022</v>
      </c>
      <c r="M38" s="138" t="s">
        <v>1023</v>
      </c>
      <c r="N38" s="142" t="s">
        <v>580</v>
      </c>
      <c r="O38" s="135">
        <v>60</v>
      </c>
    </row>
    <row r="39" spans="1:15" s="109" customFormat="1" ht="140.25">
      <c r="A39" s="227" t="s">
        <v>1024</v>
      </c>
      <c r="B39" s="227" t="s">
        <v>1017</v>
      </c>
      <c r="C39" s="201" t="s">
        <v>582</v>
      </c>
      <c r="D39" s="138" t="s">
        <v>1025</v>
      </c>
      <c r="E39" s="245" t="s">
        <v>1019</v>
      </c>
      <c r="F39" s="245">
        <v>1</v>
      </c>
      <c r="G39" s="208" t="s">
        <v>1020</v>
      </c>
      <c r="H39" s="342" t="s">
        <v>1026</v>
      </c>
      <c r="I39" s="201">
        <v>2016</v>
      </c>
      <c r="J39" s="201" t="s">
        <v>532</v>
      </c>
      <c r="K39" s="247"/>
      <c r="L39" s="138" t="s">
        <v>1027</v>
      </c>
      <c r="M39" s="138" t="s">
        <v>1028</v>
      </c>
      <c r="N39" s="197" t="s">
        <v>580</v>
      </c>
      <c r="O39" s="135">
        <v>60</v>
      </c>
    </row>
    <row r="40" spans="1:15" s="109" customFormat="1" ht="165.75">
      <c r="A40" s="227" t="s">
        <v>1029</v>
      </c>
      <c r="B40" s="227" t="s">
        <v>1030</v>
      </c>
      <c r="C40" s="201" t="s">
        <v>582</v>
      </c>
      <c r="D40" s="138" t="s">
        <v>1031</v>
      </c>
      <c r="E40" s="245"/>
      <c r="F40" s="245"/>
      <c r="G40" s="208" t="s">
        <v>1032</v>
      </c>
      <c r="H40" s="201"/>
      <c r="I40" s="201">
        <v>2016</v>
      </c>
      <c r="J40" s="201" t="s">
        <v>464</v>
      </c>
      <c r="K40" s="247" t="s">
        <v>1033</v>
      </c>
      <c r="L40" s="138" t="s">
        <v>1034</v>
      </c>
      <c r="M40" s="138" t="s">
        <v>1035</v>
      </c>
      <c r="N40" s="142" t="s">
        <v>580</v>
      </c>
      <c r="O40" s="135">
        <f>60/1</f>
        <v>60</v>
      </c>
    </row>
    <row r="41" spans="1:15" s="109" customFormat="1" ht="178.5">
      <c r="A41" s="227" t="s">
        <v>1036</v>
      </c>
      <c r="B41" s="227" t="s">
        <v>1037</v>
      </c>
      <c r="C41" s="201" t="s">
        <v>582</v>
      </c>
      <c r="D41" s="138" t="s">
        <v>1038</v>
      </c>
      <c r="E41" s="245"/>
      <c r="F41" s="245"/>
      <c r="G41" s="208" t="s">
        <v>1039</v>
      </c>
      <c r="H41" s="201" t="s">
        <v>1040</v>
      </c>
      <c r="I41" s="201">
        <v>2016</v>
      </c>
      <c r="J41" s="201" t="s">
        <v>119</v>
      </c>
      <c r="K41" s="247" t="s">
        <v>1041</v>
      </c>
      <c r="L41" s="138" t="s">
        <v>1042</v>
      </c>
      <c r="M41" s="138" t="s">
        <v>1043</v>
      </c>
      <c r="N41" s="142">
        <v>60</v>
      </c>
      <c r="O41" s="135">
        <f>N41/2</f>
        <v>30</v>
      </c>
    </row>
    <row r="42" spans="1:15" s="109" customFormat="1" ht="153">
      <c r="A42" s="227" t="s">
        <v>1044</v>
      </c>
      <c r="B42" s="227" t="s">
        <v>1045</v>
      </c>
      <c r="C42" s="201" t="s">
        <v>582</v>
      </c>
      <c r="D42" s="138" t="s">
        <v>1046</v>
      </c>
      <c r="E42" s="245">
        <v>14</v>
      </c>
      <c r="F42" s="245">
        <v>6</v>
      </c>
      <c r="G42" s="208" t="s">
        <v>1047</v>
      </c>
      <c r="H42" s="201"/>
      <c r="I42" s="201">
        <v>2016</v>
      </c>
      <c r="J42" s="201" t="s">
        <v>88</v>
      </c>
      <c r="K42" s="247" t="s">
        <v>1048</v>
      </c>
      <c r="L42" s="138" t="s">
        <v>1049</v>
      </c>
      <c r="M42" s="138" t="s">
        <v>1050</v>
      </c>
      <c r="N42" s="142">
        <v>60</v>
      </c>
      <c r="O42" s="135">
        <f>N42/4</f>
        <v>15</v>
      </c>
    </row>
    <row r="43" spans="1:15" s="109" customFormat="1" ht="153">
      <c r="A43" s="227" t="s">
        <v>1051</v>
      </c>
      <c r="B43" s="227" t="s">
        <v>1030</v>
      </c>
      <c r="C43" s="201" t="s">
        <v>582</v>
      </c>
      <c r="D43" s="138" t="s">
        <v>1052</v>
      </c>
      <c r="E43" s="245">
        <v>9</v>
      </c>
      <c r="F43" s="245" t="s">
        <v>1053</v>
      </c>
      <c r="G43" s="208" t="s">
        <v>1054</v>
      </c>
      <c r="H43" s="201"/>
      <c r="I43" s="201">
        <v>2016</v>
      </c>
      <c r="J43" s="201" t="s">
        <v>88</v>
      </c>
      <c r="K43" s="247" t="s">
        <v>1055</v>
      </c>
      <c r="L43" s="138" t="s">
        <v>1034</v>
      </c>
      <c r="M43" s="138" t="s">
        <v>1056</v>
      </c>
      <c r="N43" s="142">
        <v>60</v>
      </c>
      <c r="O43" s="135">
        <f>N43/1</f>
        <v>60</v>
      </c>
    </row>
    <row r="44" spans="1:15" s="109" customFormat="1" ht="76.5">
      <c r="A44" s="227" t="s">
        <v>1057</v>
      </c>
      <c r="B44" s="227" t="s">
        <v>1464</v>
      </c>
      <c r="C44" s="201" t="s">
        <v>582</v>
      </c>
      <c r="D44" s="138" t="s">
        <v>1058</v>
      </c>
      <c r="E44" s="416">
        <v>68</v>
      </c>
      <c r="F44" s="416">
        <v>1</v>
      </c>
      <c r="G44" s="208" t="s">
        <v>100</v>
      </c>
      <c r="H44" s="419" t="str">
        <f>HYPERLINK("https://doi.org/10.1515/aucts-2016-0006","https://doi.org/10.1515/aucts-2016-0006")</f>
        <v>https://doi.org/10.1515/aucts-2016-0006</v>
      </c>
      <c r="I44" s="416">
        <v>2016</v>
      </c>
      <c r="J44" s="416" t="s">
        <v>88</v>
      </c>
      <c r="K44" s="423" t="s">
        <v>1059</v>
      </c>
      <c r="L44" s="138" t="s">
        <v>1060</v>
      </c>
      <c r="M44" s="424" t="str">
        <f>HYPERLINK("https://www.degruyter.com/view/j/aucts.2016.68.issue-1/aucts-2016-0006/aucts-2016-0006.xml","https://www.degruyter.com/view/j/aucts.2016.68.issue-1/aucts-2016-0006/aucts-2016-0006.xml")</f>
        <v>https://www.degruyter.com/view/j/aucts.2016.68.issue-1/aucts-2016-0006/aucts-2016-0006.xml</v>
      </c>
      <c r="N44" s="142">
        <v>60</v>
      </c>
      <c r="O44" s="135">
        <v>60</v>
      </c>
    </row>
    <row r="45" spans="1:15" s="109" customFormat="1" ht="76.5">
      <c r="A45" s="227" t="s">
        <v>1061</v>
      </c>
      <c r="B45" s="227" t="s">
        <v>1464</v>
      </c>
      <c r="C45" s="201" t="s">
        <v>582</v>
      </c>
      <c r="D45" s="138" t="s">
        <v>1058</v>
      </c>
      <c r="E45" s="416">
        <v>68</v>
      </c>
      <c r="F45" s="416">
        <v>1</v>
      </c>
      <c r="G45" s="208" t="s">
        <v>100</v>
      </c>
      <c r="H45" s="419" t="str">
        <f>HYPERLINK("https://doi.org/10.1515/aucts-2016-0005","https://doi.org/10.1515/aucts-2016-0005")</f>
        <v>https://doi.org/10.1515/aucts-2016-0005</v>
      </c>
      <c r="I45" s="416">
        <v>2016</v>
      </c>
      <c r="J45" s="416" t="s">
        <v>88</v>
      </c>
      <c r="K45" s="423" t="s">
        <v>1062</v>
      </c>
      <c r="L45" s="138" t="s">
        <v>1060</v>
      </c>
      <c r="M45" s="424" t="str">
        <f>HYPERLINK("https://www.degruyter.com/view/j/aucts.2016.68.issue-1/aucts-2016-0005/aucts-2016-0005.xml","https://www.degruyter.com/view/j/aucts.2016.68.issue-1/aucts-2016-0005/aucts-2016-0005.xml")</f>
        <v>https://www.degruyter.com/view/j/aucts.2016.68.issue-1/aucts-2016-0005/aucts-2016-0005.xml</v>
      </c>
      <c r="N45" s="142">
        <v>60</v>
      </c>
      <c r="O45" s="135">
        <v>60</v>
      </c>
    </row>
    <row r="46" spans="1:15" s="109" customFormat="1" ht="89.25">
      <c r="A46" s="227" t="s">
        <v>1063</v>
      </c>
      <c r="B46" s="227" t="s">
        <v>1064</v>
      </c>
      <c r="C46" s="201" t="s">
        <v>582</v>
      </c>
      <c r="D46" s="138" t="s">
        <v>1065</v>
      </c>
      <c r="E46" s="245">
        <v>1</v>
      </c>
      <c r="F46" s="245">
        <v>1</v>
      </c>
      <c r="G46" s="208" t="s">
        <v>1066</v>
      </c>
      <c r="H46" s="201" t="s">
        <v>1040</v>
      </c>
      <c r="I46" s="201">
        <v>2016</v>
      </c>
      <c r="J46" s="201" t="s">
        <v>119</v>
      </c>
      <c r="K46" s="247" t="s">
        <v>1041</v>
      </c>
      <c r="L46" s="138" t="s">
        <v>1067</v>
      </c>
      <c r="M46" s="138" t="s">
        <v>1068</v>
      </c>
      <c r="N46" s="142">
        <v>60</v>
      </c>
      <c r="O46" s="135">
        <v>30</v>
      </c>
    </row>
    <row r="47" spans="1:15" s="109" customFormat="1" ht="63.75">
      <c r="A47" s="227" t="s">
        <v>1069</v>
      </c>
      <c r="B47" s="227" t="s">
        <v>1070</v>
      </c>
      <c r="C47" s="201" t="s">
        <v>582</v>
      </c>
      <c r="D47" s="138" t="s">
        <v>522</v>
      </c>
      <c r="E47" s="245">
        <v>14</v>
      </c>
      <c r="F47" s="331" t="s">
        <v>1071</v>
      </c>
      <c r="G47" s="208" t="s">
        <v>523</v>
      </c>
      <c r="H47" s="201"/>
      <c r="I47" s="201">
        <v>2016</v>
      </c>
      <c r="J47" s="201" t="s">
        <v>1072</v>
      </c>
      <c r="K47" s="247"/>
      <c r="L47" s="138"/>
      <c r="M47" s="341" t="s">
        <v>1073</v>
      </c>
      <c r="N47" s="142">
        <v>60</v>
      </c>
      <c r="O47" s="135">
        <v>30</v>
      </c>
    </row>
    <row r="48" spans="1:15" s="109" customFormat="1" ht="63.75">
      <c r="A48" s="227" t="s">
        <v>1074</v>
      </c>
      <c r="B48" s="227" t="s">
        <v>1070</v>
      </c>
      <c r="C48" s="201" t="s">
        <v>582</v>
      </c>
      <c r="D48" s="138" t="s">
        <v>522</v>
      </c>
      <c r="E48" s="245">
        <v>14</v>
      </c>
      <c r="F48" s="245" t="s">
        <v>1075</v>
      </c>
      <c r="G48" s="208" t="s">
        <v>523</v>
      </c>
      <c r="H48" s="201"/>
      <c r="I48" s="201">
        <v>2016</v>
      </c>
      <c r="J48" s="201" t="s">
        <v>1072</v>
      </c>
      <c r="K48" s="247"/>
      <c r="L48" s="138"/>
      <c r="M48" s="341" t="s">
        <v>1073</v>
      </c>
      <c r="N48" s="197">
        <v>60</v>
      </c>
      <c r="O48" s="135">
        <v>30</v>
      </c>
    </row>
    <row r="49" spans="1:15" s="109" customFormat="1" ht="63.75">
      <c r="A49" s="227" t="s">
        <v>1076</v>
      </c>
      <c r="B49" s="227" t="s">
        <v>1070</v>
      </c>
      <c r="C49" s="201" t="s">
        <v>582</v>
      </c>
      <c r="D49" s="138" t="s">
        <v>1077</v>
      </c>
      <c r="E49" s="245">
        <v>68</v>
      </c>
      <c r="F49" s="245" t="s">
        <v>1078</v>
      </c>
      <c r="G49" s="208" t="s">
        <v>1079</v>
      </c>
      <c r="H49" s="201" t="s">
        <v>1080</v>
      </c>
      <c r="I49" s="201">
        <v>2016</v>
      </c>
      <c r="J49" s="201"/>
      <c r="K49" s="247" t="s">
        <v>1081</v>
      </c>
      <c r="L49" s="138" t="s">
        <v>1082</v>
      </c>
      <c r="M49" s="341" t="s">
        <v>1083</v>
      </c>
      <c r="N49" s="197">
        <v>60</v>
      </c>
      <c r="O49" s="135">
        <v>30</v>
      </c>
    </row>
    <row r="50" spans="1:15" s="109" customFormat="1" ht="51">
      <c r="A50" s="227" t="s">
        <v>1084</v>
      </c>
      <c r="B50" s="227" t="s">
        <v>1085</v>
      </c>
      <c r="C50" s="201" t="s">
        <v>582</v>
      </c>
      <c r="D50" s="138" t="s">
        <v>1086</v>
      </c>
      <c r="E50" s="245">
        <v>68</v>
      </c>
      <c r="F50" s="245">
        <v>1</v>
      </c>
      <c r="G50" s="208" t="s">
        <v>1087</v>
      </c>
      <c r="H50" s="201"/>
      <c r="I50" s="201">
        <v>2016</v>
      </c>
      <c r="J50" s="201" t="s">
        <v>88</v>
      </c>
      <c r="K50" s="247" t="s">
        <v>1088</v>
      </c>
      <c r="L50" s="138"/>
      <c r="M50" s="138"/>
      <c r="N50" s="142">
        <v>60</v>
      </c>
      <c r="O50" s="135">
        <v>60</v>
      </c>
    </row>
    <row r="51" spans="1:15" s="109" customFormat="1" ht="127.5">
      <c r="A51" s="367" t="s">
        <v>1089</v>
      </c>
      <c r="B51" s="244" t="s">
        <v>1090</v>
      </c>
      <c r="C51" s="201" t="s">
        <v>582</v>
      </c>
      <c r="D51" s="244" t="s">
        <v>1091</v>
      </c>
      <c r="E51" s="245"/>
      <c r="F51" s="245"/>
      <c r="G51" s="425" t="s">
        <v>1092</v>
      </c>
      <c r="H51" s="426" t="s">
        <v>1093</v>
      </c>
      <c r="I51" s="201">
        <v>2016</v>
      </c>
      <c r="J51" s="201" t="s">
        <v>1094</v>
      </c>
      <c r="K51" s="247"/>
      <c r="L51" s="138" t="s">
        <v>1095</v>
      </c>
      <c r="M51" s="341" t="s">
        <v>1096</v>
      </c>
      <c r="N51" s="142">
        <v>60</v>
      </c>
      <c r="O51" s="135">
        <v>12</v>
      </c>
    </row>
    <row r="52" spans="1:15" s="109" customFormat="1" ht="127.5">
      <c r="A52" s="427" t="s">
        <v>1097</v>
      </c>
      <c r="B52" s="428" t="s">
        <v>1098</v>
      </c>
      <c r="C52" s="201" t="s">
        <v>582</v>
      </c>
      <c r="D52" s="244" t="s">
        <v>1091</v>
      </c>
      <c r="E52" s="165"/>
      <c r="F52" s="165"/>
      <c r="G52" s="429" t="s">
        <v>1092</v>
      </c>
      <c r="H52" s="430" t="s">
        <v>1099</v>
      </c>
      <c r="I52" s="372">
        <v>2016</v>
      </c>
      <c r="J52" s="431" t="s">
        <v>1094</v>
      </c>
      <c r="K52" s="247"/>
      <c r="L52" s="138" t="s">
        <v>1095</v>
      </c>
      <c r="M52" s="138" t="s">
        <v>1100</v>
      </c>
      <c r="N52" s="142" t="s">
        <v>580</v>
      </c>
      <c r="O52" s="135">
        <f>60/5</f>
        <v>12</v>
      </c>
    </row>
    <row r="53" spans="1:15" s="109" customFormat="1" ht="127.5">
      <c r="A53" s="227" t="s">
        <v>1101</v>
      </c>
      <c r="B53" s="227" t="s">
        <v>1102</v>
      </c>
      <c r="C53" s="201" t="s">
        <v>582</v>
      </c>
      <c r="D53" s="138" t="s">
        <v>1103</v>
      </c>
      <c r="E53" s="245">
        <v>14</v>
      </c>
      <c r="F53" s="245">
        <v>3</v>
      </c>
      <c r="G53" s="208" t="s">
        <v>523</v>
      </c>
      <c r="H53" s="201"/>
      <c r="I53" s="201">
        <v>2016</v>
      </c>
      <c r="J53" s="201" t="s">
        <v>497</v>
      </c>
      <c r="K53" s="247" t="s">
        <v>1104</v>
      </c>
      <c r="L53" s="138"/>
      <c r="M53" s="341" t="s">
        <v>1105</v>
      </c>
      <c r="N53" s="142" t="s">
        <v>580</v>
      </c>
      <c r="O53" s="135">
        <f>60/4</f>
        <v>15</v>
      </c>
    </row>
    <row r="54" spans="1:15" s="109" customFormat="1" ht="165.75">
      <c r="A54" s="227" t="s">
        <v>2952</v>
      </c>
      <c r="B54" s="227" t="s">
        <v>2953</v>
      </c>
      <c r="C54" s="201" t="s">
        <v>843</v>
      </c>
      <c r="D54" s="126" t="s">
        <v>2954</v>
      </c>
      <c r="E54" s="126" t="s">
        <v>2955</v>
      </c>
      <c r="F54" s="126">
        <v>30</v>
      </c>
      <c r="G54" s="126" t="s">
        <v>2956</v>
      </c>
      <c r="H54" s="586"/>
      <c r="I54" s="201">
        <v>2016</v>
      </c>
      <c r="J54" s="201"/>
      <c r="K54" s="247" t="s">
        <v>2957</v>
      </c>
      <c r="L54" s="586" t="s">
        <v>2958</v>
      </c>
      <c r="M54" s="341" t="s">
        <v>2959</v>
      </c>
      <c r="N54" s="228" t="s">
        <v>580</v>
      </c>
      <c r="O54" s="135">
        <v>30</v>
      </c>
    </row>
    <row r="55" spans="1:15" s="109" customFormat="1" ht="102">
      <c r="A55" s="227" t="s">
        <v>2960</v>
      </c>
      <c r="B55" s="227" t="s">
        <v>2961</v>
      </c>
      <c r="C55" s="201" t="s">
        <v>843</v>
      </c>
      <c r="D55" s="126" t="s">
        <v>2962</v>
      </c>
      <c r="E55" s="126" t="s">
        <v>2963</v>
      </c>
      <c r="F55" s="126">
        <v>1</v>
      </c>
      <c r="G55" s="200" t="s">
        <v>2964</v>
      </c>
      <c r="H55" s="201"/>
      <c r="I55" s="201">
        <v>2016</v>
      </c>
      <c r="J55" s="201" t="s">
        <v>464</v>
      </c>
      <c r="K55" s="247" t="s">
        <v>2965</v>
      </c>
      <c r="L55" s="138" t="s">
        <v>2966</v>
      </c>
      <c r="M55" s="341" t="s">
        <v>2967</v>
      </c>
      <c r="N55" s="228" t="s">
        <v>580</v>
      </c>
      <c r="O55" s="135">
        <v>15</v>
      </c>
    </row>
    <row r="56" spans="1:15" s="109" customFormat="1" ht="102">
      <c r="A56" s="227" t="s">
        <v>2968</v>
      </c>
      <c r="B56" s="227" t="s">
        <v>2969</v>
      </c>
      <c r="C56" s="201" t="s">
        <v>843</v>
      </c>
      <c r="D56" s="126" t="s">
        <v>2962</v>
      </c>
      <c r="E56" s="126" t="s">
        <v>2963</v>
      </c>
      <c r="F56" s="126">
        <v>1</v>
      </c>
      <c r="G56" s="200" t="s">
        <v>2964</v>
      </c>
      <c r="H56" s="201"/>
      <c r="I56" s="201">
        <v>2016</v>
      </c>
      <c r="J56" s="201" t="s">
        <v>464</v>
      </c>
      <c r="K56" s="247" t="s">
        <v>2970</v>
      </c>
      <c r="L56" s="138" t="s">
        <v>2966</v>
      </c>
      <c r="M56" s="341" t="s">
        <v>2967</v>
      </c>
      <c r="N56" s="228" t="s">
        <v>580</v>
      </c>
      <c r="O56" s="135">
        <v>15</v>
      </c>
    </row>
    <row r="57" spans="1:15" s="109" customFormat="1" ht="63.75">
      <c r="A57" s="587" t="s">
        <v>2971</v>
      </c>
      <c r="B57" s="587" t="s">
        <v>2972</v>
      </c>
      <c r="C57" s="201" t="s">
        <v>843</v>
      </c>
      <c r="D57" s="126" t="s">
        <v>2973</v>
      </c>
      <c r="E57" s="126">
        <v>22</v>
      </c>
      <c r="F57" s="126"/>
      <c r="G57" s="126" t="s">
        <v>2974</v>
      </c>
      <c r="H57" s="201" t="s">
        <v>2975</v>
      </c>
      <c r="I57" s="201">
        <v>2016</v>
      </c>
      <c r="J57" s="201" t="s">
        <v>1793</v>
      </c>
      <c r="K57" s="247" t="s">
        <v>2976</v>
      </c>
      <c r="L57" s="138"/>
      <c r="M57" s="138" t="s">
        <v>2977</v>
      </c>
      <c r="N57" s="228" t="s">
        <v>580</v>
      </c>
      <c r="O57" s="135">
        <v>30</v>
      </c>
    </row>
    <row r="58" spans="1:15" s="109" customFormat="1" ht="102">
      <c r="A58" s="587" t="s">
        <v>2978</v>
      </c>
      <c r="B58" s="587" t="s">
        <v>2972</v>
      </c>
      <c r="C58" s="201" t="s">
        <v>843</v>
      </c>
      <c r="D58" s="126" t="s">
        <v>2979</v>
      </c>
      <c r="E58" s="126">
        <v>12</v>
      </c>
      <c r="F58" s="126"/>
      <c r="G58" s="126" t="s">
        <v>2980</v>
      </c>
      <c r="H58" s="201"/>
      <c r="I58" s="201">
        <v>2016</v>
      </c>
      <c r="J58" s="201" t="s">
        <v>2690</v>
      </c>
      <c r="K58" s="247" t="s">
        <v>2981</v>
      </c>
      <c r="L58" s="138"/>
      <c r="M58" s="138" t="s">
        <v>2982</v>
      </c>
      <c r="N58" s="228" t="s">
        <v>580</v>
      </c>
      <c r="O58" s="135">
        <v>30</v>
      </c>
    </row>
    <row r="59" spans="1:15" s="109" customFormat="1" ht="102">
      <c r="A59" s="227" t="s">
        <v>2983</v>
      </c>
      <c r="B59" s="227" t="s">
        <v>2984</v>
      </c>
      <c r="C59" s="201" t="s">
        <v>843</v>
      </c>
      <c r="D59" s="126" t="s">
        <v>2985</v>
      </c>
      <c r="E59" s="126">
        <v>10</v>
      </c>
      <c r="F59" s="126"/>
      <c r="G59" s="126" t="s">
        <v>2986</v>
      </c>
      <c r="H59" s="201"/>
      <c r="I59" s="201">
        <v>2016</v>
      </c>
      <c r="J59" s="201"/>
      <c r="K59" s="247" t="s">
        <v>2987</v>
      </c>
      <c r="L59" s="138" t="s">
        <v>2988</v>
      </c>
      <c r="M59" s="341" t="s">
        <v>2989</v>
      </c>
      <c r="N59" s="228" t="s">
        <v>580</v>
      </c>
      <c r="O59" s="135">
        <v>30</v>
      </c>
    </row>
    <row r="60" spans="1:15" s="109" customFormat="1" ht="153">
      <c r="A60" s="588" t="s">
        <v>2990</v>
      </c>
      <c r="B60" s="484" t="s">
        <v>2991</v>
      </c>
      <c r="C60" s="201" t="s">
        <v>843</v>
      </c>
      <c r="D60" s="587" t="s">
        <v>2992</v>
      </c>
      <c r="E60" s="245">
        <v>10</v>
      </c>
      <c r="F60" s="245">
        <v>2</v>
      </c>
      <c r="G60" s="385" t="s">
        <v>2993</v>
      </c>
      <c r="H60" s="426" t="s">
        <v>2994</v>
      </c>
      <c r="I60" s="201">
        <v>2016</v>
      </c>
      <c r="J60" s="201"/>
      <c r="K60" s="247" t="s">
        <v>2995</v>
      </c>
      <c r="L60" s="587" t="s">
        <v>2996</v>
      </c>
      <c r="M60" s="426" t="s">
        <v>2997</v>
      </c>
      <c r="N60" s="228" t="s">
        <v>580</v>
      </c>
      <c r="O60" s="135">
        <v>60</v>
      </c>
    </row>
    <row r="61" spans="1:15" s="109" customFormat="1" ht="63.75">
      <c r="A61" s="589" t="s">
        <v>2998</v>
      </c>
      <c r="B61" s="590" t="s">
        <v>2999</v>
      </c>
      <c r="C61" s="201" t="s">
        <v>843</v>
      </c>
      <c r="D61" s="587" t="s">
        <v>3000</v>
      </c>
      <c r="E61" s="245">
        <v>15</v>
      </c>
      <c r="F61" s="245">
        <v>1</v>
      </c>
      <c r="G61" s="587" t="s">
        <v>3001</v>
      </c>
      <c r="H61" s="201"/>
      <c r="I61" s="201">
        <v>2016</v>
      </c>
      <c r="J61" s="201"/>
      <c r="K61" s="247" t="s">
        <v>3002</v>
      </c>
      <c r="L61" s="138" t="s">
        <v>3003</v>
      </c>
      <c r="M61" s="138" t="s">
        <v>3004</v>
      </c>
      <c r="N61" s="228" t="s">
        <v>580</v>
      </c>
      <c r="O61" s="135">
        <v>20</v>
      </c>
    </row>
    <row r="62" spans="1:15" s="109" customFormat="1" ht="76.5">
      <c r="A62" s="227" t="s">
        <v>3005</v>
      </c>
      <c r="B62" s="227" t="s">
        <v>3006</v>
      </c>
      <c r="C62" s="201" t="s">
        <v>843</v>
      </c>
      <c r="D62" s="138" t="s">
        <v>1046</v>
      </c>
      <c r="E62" s="245">
        <v>14</v>
      </c>
      <c r="F62" s="245">
        <v>6</v>
      </c>
      <c r="G62" s="208" t="s">
        <v>1047</v>
      </c>
      <c r="H62" s="201"/>
      <c r="I62" s="201">
        <v>2016</v>
      </c>
      <c r="J62" s="201" t="s">
        <v>360</v>
      </c>
      <c r="K62" s="247" t="s">
        <v>1048</v>
      </c>
      <c r="L62" s="138" t="s">
        <v>3007</v>
      </c>
      <c r="M62" s="138" t="s">
        <v>3008</v>
      </c>
      <c r="N62" s="228" t="s">
        <v>580</v>
      </c>
      <c r="O62" s="135">
        <v>15</v>
      </c>
    </row>
    <row r="63" spans="1:15" s="109" customFormat="1" ht="63.75">
      <c r="A63" s="200" t="s">
        <v>2289</v>
      </c>
      <c r="B63" s="200" t="s">
        <v>2290</v>
      </c>
      <c r="C63" s="201" t="s">
        <v>843</v>
      </c>
      <c r="D63" s="200" t="s">
        <v>2291</v>
      </c>
      <c r="E63" s="245"/>
      <c r="F63" s="245"/>
      <c r="G63" s="208" t="s">
        <v>100</v>
      </c>
      <c r="H63" s="201"/>
      <c r="I63" s="201">
        <v>2016</v>
      </c>
      <c r="J63" s="201" t="s">
        <v>360</v>
      </c>
      <c r="K63" s="247"/>
      <c r="L63" s="138" t="s">
        <v>2292</v>
      </c>
      <c r="M63" s="138" t="s">
        <v>2293</v>
      </c>
      <c r="N63" s="228" t="s">
        <v>580</v>
      </c>
      <c r="O63" s="135">
        <v>15</v>
      </c>
    </row>
    <row r="64" spans="1:15" s="109" customFormat="1" ht="63.75">
      <c r="A64" s="200" t="s">
        <v>2294</v>
      </c>
      <c r="B64" s="200" t="s">
        <v>2295</v>
      </c>
      <c r="C64" s="201" t="s">
        <v>843</v>
      </c>
      <c r="D64" s="200" t="s">
        <v>2291</v>
      </c>
      <c r="E64" s="245"/>
      <c r="F64" s="245"/>
      <c r="G64" s="208" t="s">
        <v>108</v>
      </c>
      <c r="H64" s="201"/>
      <c r="I64" s="201">
        <v>2016</v>
      </c>
      <c r="J64" s="201" t="s">
        <v>360</v>
      </c>
      <c r="K64" s="247"/>
      <c r="L64" s="138" t="s">
        <v>2292</v>
      </c>
      <c r="M64" s="138" t="s">
        <v>2293</v>
      </c>
      <c r="N64" s="228" t="s">
        <v>580</v>
      </c>
      <c r="O64" s="135">
        <v>15</v>
      </c>
    </row>
    <row r="65" spans="1:15" s="109" customFormat="1" ht="63.75">
      <c r="A65" s="200" t="s">
        <v>2296</v>
      </c>
      <c r="B65" s="227" t="s">
        <v>2297</v>
      </c>
      <c r="C65" s="201" t="s">
        <v>843</v>
      </c>
      <c r="D65" s="200" t="s">
        <v>2298</v>
      </c>
      <c r="E65" s="245">
        <v>4</v>
      </c>
      <c r="F65" s="245">
        <v>3</v>
      </c>
      <c r="G65" s="200" t="s">
        <v>523</v>
      </c>
      <c r="H65" s="201"/>
      <c r="I65" s="201"/>
      <c r="J65" s="201"/>
      <c r="K65" s="247" t="s">
        <v>2299</v>
      </c>
      <c r="L65" s="138"/>
      <c r="M65" s="138" t="s">
        <v>2300</v>
      </c>
      <c r="N65" s="228" t="s">
        <v>580</v>
      </c>
      <c r="O65" s="135">
        <v>30</v>
      </c>
    </row>
    <row r="66" spans="1:15" s="109" customFormat="1" ht="63.75">
      <c r="A66" s="200" t="s">
        <v>2301</v>
      </c>
      <c r="B66" s="227" t="s">
        <v>2297</v>
      </c>
      <c r="C66" s="201" t="s">
        <v>843</v>
      </c>
      <c r="D66" s="200" t="s">
        <v>2298</v>
      </c>
      <c r="E66" s="245">
        <v>4</v>
      </c>
      <c r="F66" s="245">
        <v>3</v>
      </c>
      <c r="G66" s="200" t="s">
        <v>2302</v>
      </c>
      <c r="H66" s="201"/>
      <c r="I66" s="201"/>
      <c r="J66" s="201"/>
      <c r="K66" s="247" t="s">
        <v>2303</v>
      </c>
      <c r="L66" s="138"/>
      <c r="M66" s="138" t="s">
        <v>2300</v>
      </c>
      <c r="N66" s="228" t="s">
        <v>580</v>
      </c>
      <c r="O66" s="135">
        <v>30</v>
      </c>
    </row>
    <row r="67" spans="1:15" s="109" customFormat="1" ht="127.5">
      <c r="A67" s="591" t="s">
        <v>2304</v>
      </c>
      <c r="B67" s="227" t="s">
        <v>2305</v>
      </c>
      <c r="C67" s="201" t="s">
        <v>843</v>
      </c>
      <c r="D67" s="138" t="s">
        <v>3000</v>
      </c>
      <c r="E67" s="126">
        <v>16</v>
      </c>
      <c r="F67" s="126">
        <v>4</v>
      </c>
      <c r="G67" s="592" t="s">
        <v>2306</v>
      </c>
      <c r="H67" s="201"/>
      <c r="I67" s="201">
        <v>2016</v>
      </c>
      <c r="J67" s="201" t="s">
        <v>360</v>
      </c>
      <c r="K67" s="247"/>
      <c r="L67" s="138" t="s">
        <v>2307</v>
      </c>
      <c r="M67" s="138" t="s">
        <v>2308</v>
      </c>
      <c r="N67" s="228" t="s">
        <v>580</v>
      </c>
      <c r="O67" s="135">
        <v>20</v>
      </c>
    </row>
    <row r="68" spans="1:15" s="109" customFormat="1" ht="140.25">
      <c r="A68" s="227" t="s">
        <v>2309</v>
      </c>
      <c r="B68" s="227" t="s">
        <v>2310</v>
      </c>
      <c r="C68" s="201" t="s">
        <v>843</v>
      </c>
      <c r="D68" s="200" t="s">
        <v>2311</v>
      </c>
      <c r="E68" s="126" t="s">
        <v>2312</v>
      </c>
      <c r="F68" s="593">
        <v>42370</v>
      </c>
      <c r="G68" s="210" t="s">
        <v>2313</v>
      </c>
      <c r="H68" s="201"/>
      <c r="I68" s="201">
        <v>2016</v>
      </c>
      <c r="J68" s="201" t="s">
        <v>392</v>
      </c>
      <c r="K68" s="247" t="s">
        <v>2314</v>
      </c>
      <c r="L68" s="341" t="s">
        <v>2315</v>
      </c>
      <c r="M68" s="359" t="s">
        <v>2316</v>
      </c>
      <c r="N68" s="228" t="s">
        <v>580</v>
      </c>
      <c r="O68" s="135">
        <v>60</v>
      </c>
    </row>
    <row r="69" spans="1:15" s="109" customFormat="1" ht="102">
      <c r="A69" s="227" t="s">
        <v>2317</v>
      </c>
      <c r="B69" s="227" t="s">
        <v>2318</v>
      </c>
      <c r="C69" s="201" t="s">
        <v>843</v>
      </c>
      <c r="D69" s="126" t="s">
        <v>2319</v>
      </c>
      <c r="E69" s="126" t="s">
        <v>2963</v>
      </c>
      <c r="F69" s="126">
        <v>1</v>
      </c>
      <c r="G69" s="484" t="s">
        <v>2964</v>
      </c>
      <c r="H69" s="201"/>
      <c r="I69" s="201">
        <v>2016</v>
      </c>
      <c r="J69" s="201" t="s">
        <v>464</v>
      </c>
      <c r="K69" s="247" t="s">
        <v>2965</v>
      </c>
      <c r="L69" s="138" t="s">
        <v>2966</v>
      </c>
      <c r="M69" s="341" t="s">
        <v>2320</v>
      </c>
      <c r="N69" s="228" t="s">
        <v>580</v>
      </c>
      <c r="O69" s="135">
        <v>15</v>
      </c>
    </row>
    <row r="70" spans="1:15" s="109" customFormat="1" ht="102">
      <c r="A70" s="227" t="s">
        <v>2321</v>
      </c>
      <c r="B70" s="227" t="s">
        <v>2322</v>
      </c>
      <c r="C70" s="201" t="s">
        <v>843</v>
      </c>
      <c r="D70" s="126" t="s">
        <v>2319</v>
      </c>
      <c r="E70" s="126" t="s">
        <v>2963</v>
      </c>
      <c r="F70" s="126">
        <v>1</v>
      </c>
      <c r="G70" s="484" t="s">
        <v>2964</v>
      </c>
      <c r="H70" s="201"/>
      <c r="I70" s="201">
        <v>2016</v>
      </c>
      <c r="J70" s="201" t="s">
        <v>464</v>
      </c>
      <c r="K70" s="247" t="s">
        <v>2970</v>
      </c>
      <c r="L70" s="138" t="s">
        <v>2966</v>
      </c>
      <c r="M70" s="341" t="s">
        <v>2320</v>
      </c>
      <c r="N70" s="228" t="s">
        <v>580</v>
      </c>
      <c r="O70" s="135">
        <v>15</v>
      </c>
    </row>
    <row r="71" spans="1:15" s="109" customFormat="1" ht="51">
      <c r="A71" s="594" t="s">
        <v>2323</v>
      </c>
      <c r="B71" s="595" t="s">
        <v>2168</v>
      </c>
      <c r="C71" s="201" t="s">
        <v>843</v>
      </c>
      <c r="D71" s="303" t="s">
        <v>2324</v>
      </c>
      <c r="E71" s="138" t="s">
        <v>2325</v>
      </c>
      <c r="F71" s="596" t="s">
        <v>2326</v>
      </c>
      <c r="G71" s="139" t="s">
        <v>2327</v>
      </c>
      <c r="H71" s="597"/>
      <c r="I71" s="303">
        <v>2016</v>
      </c>
      <c r="J71" s="132" t="s">
        <v>400</v>
      </c>
      <c r="K71" s="132" t="s">
        <v>2328</v>
      </c>
      <c r="L71" s="418" t="s">
        <v>2329</v>
      </c>
      <c r="M71" s="470" t="s">
        <v>2330</v>
      </c>
      <c r="N71" s="228" t="s">
        <v>580</v>
      </c>
      <c r="O71" s="135">
        <v>30</v>
      </c>
    </row>
    <row r="72" spans="1:15" s="109" customFormat="1" ht="165.75">
      <c r="A72" s="225" t="s">
        <v>2331</v>
      </c>
      <c r="B72" s="225" t="s">
        <v>2332</v>
      </c>
      <c r="C72" s="201" t="s">
        <v>843</v>
      </c>
      <c r="D72" s="126" t="s">
        <v>2333</v>
      </c>
      <c r="E72" s="598">
        <v>68</v>
      </c>
      <c r="F72" s="599">
        <v>4</v>
      </c>
      <c r="G72" s="210" t="s">
        <v>2334</v>
      </c>
      <c r="H72" s="600"/>
      <c r="I72" s="138">
        <v>2016</v>
      </c>
      <c r="J72" s="138"/>
      <c r="K72" s="227" t="s">
        <v>2335</v>
      </c>
      <c r="L72" s="138" t="s">
        <v>2336</v>
      </c>
      <c r="M72" s="421" t="s">
        <v>2337</v>
      </c>
      <c r="N72" s="228" t="s">
        <v>580</v>
      </c>
      <c r="O72" s="196">
        <v>60</v>
      </c>
    </row>
    <row r="73" spans="1:15" s="109" customFormat="1" ht="165.75">
      <c r="A73" s="225" t="s">
        <v>2338</v>
      </c>
      <c r="B73" s="225" t="s">
        <v>2332</v>
      </c>
      <c r="C73" s="201" t="s">
        <v>843</v>
      </c>
      <c r="D73" s="126" t="s">
        <v>2333</v>
      </c>
      <c r="E73" s="598">
        <v>68</v>
      </c>
      <c r="F73" s="599">
        <v>6</v>
      </c>
      <c r="G73" s="210" t="s">
        <v>2334</v>
      </c>
      <c r="H73" s="600"/>
      <c r="I73" s="138">
        <v>2016</v>
      </c>
      <c r="J73" s="126"/>
      <c r="K73" s="227" t="s">
        <v>2339</v>
      </c>
      <c r="L73" s="138" t="s">
        <v>2336</v>
      </c>
      <c r="M73" s="421" t="s">
        <v>2340</v>
      </c>
      <c r="N73" s="228" t="s">
        <v>580</v>
      </c>
      <c r="O73" s="196">
        <v>60</v>
      </c>
    </row>
    <row r="74" spans="1:15" s="109" customFormat="1" ht="102">
      <c r="A74" s="227" t="s">
        <v>2317</v>
      </c>
      <c r="B74" s="227" t="s">
        <v>2341</v>
      </c>
      <c r="C74" s="201" t="s">
        <v>843</v>
      </c>
      <c r="D74" s="126" t="s">
        <v>2319</v>
      </c>
      <c r="E74" s="126" t="s">
        <v>2963</v>
      </c>
      <c r="F74" s="126">
        <v>1</v>
      </c>
      <c r="G74" s="201" t="s">
        <v>2964</v>
      </c>
      <c r="H74" s="201"/>
      <c r="I74" s="201">
        <v>2016</v>
      </c>
      <c r="J74" s="201" t="s">
        <v>464</v>
      </c>
      <c r="K74" s="247" t="s">
        <v>2965</v>
      </c>
      <c r="L74" s="138" t="s">
        <v>2966</v>
      </c>
      <c r="M74" s="341" t="s">
        <v>2967</v>
      </c>
      <c r="N74" s="228" t="s">
        <v>580</v>
      </c>
      <c r="O74" s="135">
        <v>15</v>
      </c>
    </row>
    <row r="75" spans="1:15" s="109" customFormat="1" ht="102">
      <c r="A75" s="227" t="s">
        <v>2321</v>
      </c>
      <c r="B75" s="227" t="s">
        <v>2342</v>
      </c>
      <c r="C75" s="201" t="s">
        <v>843</v>
      </c>
      <c r="D75" s="126" t="s">
        <v>2319</v>
      </c>
      <c r="E75" s="126" t="s">
        <v>2963</v>
      </c>
      <c r="F75" s="126">
        <v>1</v>
      </c>
      <c r="G75" s="201" t="s">
        <v>2964</v>
      </c>
      <c r="H75" s="201"/>
      <c r="I75" s="201">
        <v>2016</v>
      </c>
      <c r="J75" s="201" t="s">
        <v>464</v>
      </c>
      <c r="K75" s="247" t="s">
        <v>2970</v>
      </c>
      <c r="L75" s="138" t="s">
        <v>2966</v>
      </c>
      <c r="M75" s="341" t="s">
        <v>2967</v>
      </c>
      <c r="N75" s="228" t="s">
        <v>580</v>
      </c>
      <c r="O75" s="135">
        <v>15</v>
      </c>
    </row>
    <row r="76" spans="1:15" s="109" customFormat="1" ht="63.75">
      <c r="A76" s="330" t="s">
        <v>2343</v>
      </c>
      <c r="B76" s="140" t="s">
        <v>2344</v>
      </c>
      <c r="C76" s="201" t="s">
        <v>843</v>
      </c>
      <c r="D76" s="139" t="s">
        <v>522</v>
      </c>
      <c r="E76" s="241">
        <v>14</v>
      </c>
      <c r="F76" s="601">
        <v>3</v>
      </c>
      <c r="G76" s="208" t="s">
        <v>523</v>
      </c>
      <c r="H76" s="602"/>
      <c r="I76" s="201">
        <v>2016</v>
      </c>
      <c r="J76" s="201" t="s">
        <v>360</v>
      </c>
      <c r="K76" s="201" t="s">
        <v>2345</v>
      </c>
      <c r="L76" s="138" t="s">
        <v>2346</v>
      </c>
      <c r="M76" s="341" t="s">
        <v>2347</v>
      </c>
      <c r="N76" s="228" t="s">
        <v>580</v>
      </c>
      <c r="O76" s="194">
        <v>30</v>
      </c>
    </row>
    <row r="77" spans="1:15" s="109" customFormat="1" ht="63.75">
      <c r="A77" s="330" t="s">
        <v>2348</v>
      </c>
      <c r="B77" s="140" t="s">
        <v>2344</v>
      </c>
      <c r="C77" s="201" t="s">
        <v>843</v>
      </c>
      <c r="D77" s="139" t="s">
        <v>2349</v>
      </c>
      <c r="E77" s="139">
        <v>29</v>
      </c>
      <c r="F77" s="601"/>
      <c r="G77" s="208" t="s">
        <v>2350</v>
      </c>
      <c r="H77" s="201"/>
      <c r="I77" s="201">
        <v>2016</v>
      </c>
      <c r="J77" s="602" t="s">
        <v>370</v>
      </c>
      <c r="K77" s="201" t="s">
        <v>2345</v>
      </c>
      <c r="L77" s="139" t="s">
        <v>2351</v>
      </c>
      <c r="M77" s="139" t="s">
        <v>2352</v>
      </c>
      <c r="N77" s="228" t="s">
        <v>580</v>
      </c>
      <c r="O77" s="194">
        <v>30</v>
      </c>
    </row>
    <row r="78" spans="1:15" s="109" customFormat="1" ht="63.75">
      <c r="A78" s="227" t="s">
        <v>2353</v>
      </c>
      <c r="B78" s="140" t="s">
        <v>2354</v>
      </c>
      <c r="C78" s="201" t="s">
        <v>843</v>
      </c>
      <c r="D78" s="139" t="s">
        <v>2349</v>
      </c>
      <c r="E78" s="139">
        <v>30</v>
      </c>
      <c r="F78" s="601"/>
      <c r="G78" s="208" t="s">
        <v>2350</v>
      </c>
      <c r="H78" s="602"/>
      <c r="I78" s="201">
        <v>2016</v>
      </c>
      <c r="J78" s="602" t="s">
        <v>370</v>
      </c>
      <c r="K78" s="201" t="s">
        <v>2355</v>
      </c>
      <c r="L78" s="139" t="s">
        <v>2351</v>
      </c>
      <c r="M78" s="139" t="s">
        <v>2352</v>
      </c>
      <c r="N78" s="228" t="s">
        <v>580</v>
      </c>
      <c r="O78" s="194">
        <v>60</v>
      </c>
    </row>
    <row r="79" spans="1:15" s="109" customFormat="1" ht="63.75">
      <c r="A79" s="227" t="s">
        <v>2265</v>
      </c>
      <c r="B79" s="227" t="s">
        <v>2266</v>
      </c>
      <c r="C79" s="201" t="s">
        <v>843</v>
      </c>
      <c r="D79" s="138" t="s">
        <v>2356</v>
      </c>
      <c r="E79" s="245">
        <v>145</v>
      </c>
      <c r="F79" s="245"/>
      <c r="G79" s="208" t="s">
        <v>2935</v>
      </c>
      <c r="H79" s="201" t="s">
        <v>2937</v>
      </c>
      <c r="I79" s="201">
        <v>2016</v>
      </c>
      <c r="J79" s="201" t="s">
        <v>611</v>
      </c>
      <c r="K79" s="247" t="s">
        <v>2936</v>
      </c>
      <c r="L79" s="138" t="s">
        <v>2357</v>
      </c>
      <c r="M79" s="341" t="s">
        <v>2938</v>
      </c>
      <c r="N79" s="228" t="s">
        <v>580</v>
      </c>
      <c r="O79" s="135">
        <v>30</v>
      </c>
    </row>
    <row r="80" spans="1:15" s="109" customFormat="1" ht="140.25">
      <c r="A80" s="603" t="s">
        <v>2358</v>
      </c>
      <c r="B80" s="485" t="s">
        <v>2359</v>
      </c>
      <c r="C80" s="201" t="s">
        <v>843</v>
      </c>
      <c r="D80" s="332" t="s">
        <v>2360</v>
      </c>
      <c r="E80" s="332" t="s">
        <v>2361</v>
      </c>
      <c r="F80" s="332" t="s">
        <v>2362</v>
      </c>
      <c r="G80" s="332" t="s">
        <v>2363</v>
      </c>
      <c r="H80" s="332"/>
      <c r="I80" s="332">
        <v>2016</v>
      </c>
      <c r="J80" s="332" t="s">
        <v>400</v>
      </c>
      <c r="K80" s="332" t="s">
        <v>2364</v>
      </c>
      <c r="L80" s="332" t="s">
        <v>2365</v>
      </c>
      <c r="M80" s="604" t="s">
        <v>2366</v>
      </c>
      <c r="N80" s="228" t="s">
        <v>580</v>
      </c>
      <c r="O80" s="135">
        <v>30</v>
      </c>
    </row>
    <row r="81" spans="1:15" s="109" customFormat="1" ht="165.75">
      <c r="A81" s="603" t="s">
        <v>2367</v>
      </c>
      <c r="B81" s="332" t="s">
        <v>2368</v>
      </c>
      <c r="C81" s="201" t="s">
        <v>843</v>
      </c>
      <c r="D81" s="332" t="s">
        <v>2369</v>
      </c>
      <c r="E81" s="605"/>
      <c r="F81" s="605" t="s">
        <v>2370</v>
      </c>
      <c r="G81" s="606" t="s">
        <v>2371</v>
      </c>
      <c r="H81" s="332"/>
      <c r="I81" s="332">
        <v>2016</v>
      </c>
      <c r="J81" s="332" t="s">
        <v>400</v>
      </c>
      <c r="K81" s="607" t="s">
        <v>2372</v>
      </c>
      <c r="L81" s="333"/>
      <c r="M81" s="608" t="s">
        <v>2373</v>
      </c>
      <c r="N81" s="228" t="s">
        <v>580</v>
      </c>
      <c r="O81" s="135">
        <v>60</v>
      </c>
    </row>
    <row r="82" spans="1:15" s="109" customFormat="1" ht="191.25">
      <c r="A82" s="603" t="s">
        <v>2374</v>
      </c>
      <c r="B82" s="332" t="s">
        <v>2375</v>
      </c>
      <c r="C82" s="201" t="s">
        <v>843</v>
      </c>
      <c r="D82" s="332" t="s">
        <v>2376</v>
      </c>
      <c r="E82" s="605"/>
      <c r="F82" s="332" t="s">
        <v>2377</v>
      </c>
      <c r="G82" s="332" t="s">
        <v>2378</v>
      </c>
      <c r="H82" s="332"/>
      <c r="I82" s="332">
        <v>2016</v>
      </c>
      <c r="J82" s="332" t="s">
        <v>400</v>
      </c>
      <c r="K82" s="332" t="s">
        <v>2379</v>
      </c>
      <c r="L82" s="333" t="s">
        <v>2380</v>
      </c>
      <c r="M82" s="604" t="s">
        <v>2381</v>
      </c>
      <c r="N82" s="228" t="s">
        <v>580</v>
      </c>
      <c r="O82" s="135">
        <v>30</v>
      </c>
    </row>
    <row r="83" spans="1:15" s="109" customFormat="1" ht="51">
      <c r="A83" s="603" t="s">
        <v>2382</v>
      </c>
      <c r="B83" s="485" t="s">
        <v>2383</v>
      </c>
      <c r="C83" s="201" t="s">
        <v>843</v>
      </c>
      <c r="D83" s="332" t="s">
        <v>397</v>
      </c>
      <c r="E83" s="605" t="s">
        <v>2384</v>
      </c>
      <c r="F83" s="332" t="s">
        <v>2377</v>
      </c>
      <c r="G83" s="332" t="s">
        <v>399</v>
      </c>
      <c r="H83" s="332"/>
      <c r="I83" s="332">
        <v>2016</v>
      </c>
      <c r="J83" s="332" t="s">
        <v>71</v>
      </c>
      <c r="K83" s="332" t="s">
        <v>2385</v>
      </c>
      <c r="L83" s="333" t="s">
        <v>2386</v>
      </c>
      <c r="M83" s="604" t="s">
        <v>1105</v>
      </c>
      <c r="N83" s="228" t="s">
        <v>580</v>
      </c>
      <c r="O83" s="135">
        <v>60</v>
      </c>
    </row>
    <row r="84" spans="1:15" s="109" customFormat="1" ht="127.5">
      <c r="A84" s="609" t="s">
        <v>2387</v>
      </c>
      <c r="B84" s="332" t="s">
        <v>2388</v>
      </c>
      <c r="C84" s="201" t="s">
        <v>843</v>
      </c>
      <c r="D84" s="332" t="s">
        <v>2360</v>
      </c>
      <c r="E84" s="332" t="s">
        <v>2361</v>
      </c>
      <c r="F84" s="332" t="s">
        <v>2389</v>
      </c>
      <c r="G84" s="332" t="s">
        <v>2363</v>
      </c>
      <c r="H84" s="332"/>
      <c r="I84" s="332">
        <v>2016</v>
      </c>
      <c r="J84" s="332" t="s">
        <v>71</v>
      </c>
      <c r="K84" s="333" t="s">
        <v>2390</v>
      </c>
      <c r="L84" s="332" t="s">
        <v>2365</v>
      </c>
      <c r="M84" s="604" t="s">
        <v>2391</v>
      </c>
      <c r="N84" s="228" t="s">
        <v>580</v>
      </c>
      <c r="O84" s="135">
        <v>20</v>
      </c>
    </row>
    <row r="85" spans="1:15" s="109" customFormat="1" ht="127.5">
      <c r="A85" s="200" t="s">
        <v>2392</v>
      </c>
      <c r="B85" s="227" t="s">
        <v>2393</v>
      </c>
      <c r="C85" s="201" t="s">
        <v>843</v>
      </c>
      <c r="D85" s="332" t="s">
        <v>2210</v>
      </c>
      <c r="E85" s="200" t="s">
        <v>2394</v>
      </c>
      <c r="F85" s="329"/>
      <c r="G85" s="200" t="s">
        <v>2211</v>
      </c>
      <c r="H85" s="140" t="s">
        <v>2395</v>
      </c>
      <c r="I85" s="139">
        <v>2016</v>
      </c>
      <c r="J85" s="139" t="s">
        <v>392</v>
      </c>
      <c r="K85" s="140" t="s">
        <v>2215</v>
      </c>
      <c r="L85" s="138" t="s">
        <v>2396</v>
      </c>
      <c r="M85" s="340" t="s">
        <v>2397</v>
      </c>
      <c r="N85" s="228" t="s">
        <v>580</v>
      </c>
      <c r="O85" s="135">
        <v>30</v>
      </c>
    </row>
    <row r="86" spans="1:15" s="109" customFormat="1" ht="127.5">
      <c r="A86" s="200" t="s">
        <v>2398</v>
      </c>
      <c r="B86" s="227" t="s">
        <v>2393</v>
      </c>
      <c r="C86" s="201" t="s">
        <v>843</v>
      </c>
      <c r="D86" s="332" t="s">
        <v>2210</v>
      </c>
      <c r="E86" s="200" t="s">
        <v>2394</v>
      </c>
      <c r="F86" s="329"/>
      <c r="G86" s="200" t="s">
        <v>2211</v>
      </c>
      <c r="H86" s="140" t="s">
        <v>2399</v>
      </c>
      <c r="I86" s="139">
        <v>2016</v>
      </c>
      <c r="J86" s="139" t="s">
        <v>392</v>
      </c>
      <c r="K86" s="140" t="s">
        <v>2212</v>
      </c>
      <c r="L86" s="138" t="s">
        <v>2396</v>
      </c>
      <c r="M86" s="340" t="s">
        <v>2400</v>
      </c>
      <c r="N86" s="228" t="s">
        <v>580</v>
      </c>
      <c r="O86" s="135">
        <v>30</v>
      </c>
    </row>
    <row r="87" spans="1:15" s="109" customFormat="1" ht="318.75">
      <c r="A87" s="227" t="s">
        <v>2401</v>
      </c>
      <c r="B87" s="225" t="s">
        <v>2402</v>
      </c>
      <c r="C87" s="201" t="s">
        <v>843</v>
      </c>
      <c r="D87" s="138" t="s">
        <v>2403</v>
      </c>
      <c r="E87" s="245" t="s">
        <v>2404</v>
      </c>
      <c r="F87" s="245" t="s">
        <v>2405</v>
      </c>
      <c r="G87" s="208" t="s">
        <v>2406</v>
      </c>
      <c r="H87" s="201" t="s">
        <v>2407</v>
      </c>
      <c r="I87" s="139">
        <v>2016</v>
      </c>
      <c r="J87" s="201" t="s">
        <v>611</v>
      </c>
      <c r="K87" s="247" t="s">
        <v>2408</v>
      </c>
      <c r="L87" s="138" t="s">
        <v>2409</v>
      </c>
      <c r="M87" s="340" t="s">
        <v>2410</v>
      </c>
      <c r="N87" s="228" t="s">
        <v>580</v>
      </c>
      <c r="O87" s="135">
        <v>20</v>
      </c>
    </row>
    <row r="88" spans="1:15" s="109" customFormat="1" ht="191.25">
      <c r="A88" s="227" t="s">
        <v>2411</v>
      </c>
      <c r="B88" s="225" t="s">
        <v>2412</v>
      </c>
      <c r="C88" s="201" t="s">
        <v>843</v>
      </c>
      <c r="D88" s="126" t="s">
        <v>2413</v>
      </c>
      <c r="E88" s="610" t="s">
        <v>2414</v>
      </c>
      <c r="F88" s="610" t="s">
        <v>2415</v>
      </c>
      <c r="G88" s="226" t="s">
        <v>2416</v>
      </c>
      <c r="H88" s="201"/>
      <c r="I88" s="139">
        <v>2016</v>
      </c>
      <c r="J88" s="201" t="s">
        <v>2417</v>
      </c>
      <c r="K88" s="610" t="s">
        <v>2418</v>
      </c>
      <c r="L88" s="139" t="s">
        <v>2419</v>
      </c>
      <c r="M88" s="340" t="s">
        <v>3050</v>
      </c>
      <c r="N88" s="228" t="s">
        <v>580</v>
      </c>
      <c r="O88" s="135">
        <v>60</v>
      </c>
    </row>
    <row r="89" spans="1:15" s="109" customFormat="1" ht="229.5">
      <c r="A89" s="200" t="s">
        <v>3051</v>
      </c>
      <c r="B89" s="225" t="s">
        <v>2412</v>
      </c>
      <c r="C89" s="201" t="s">
        <v>843</v>
      </c>
      <c r="D89" s="126" t="s">
        <v>2413</v>
      </c>
      <c r="E89" s="610" t="s">
        <v>2414</v>
      </c>
      <c r="F89" s="610" t="s">
        <v>2415</v>
      </c>
      <c r="G89" s="226" t="s">
        <v>2416</v>
      </c>
      <c r="H89" s="201"/>
      <c r="I89" s="139">
        <v>2016</v>
      </c>
      <c r="J89" s="201" t="s">
        <v>2417</v>
      </c>
      <c r="K89" s="610" t="s">
        <v>3052</v>
      </c>
      <c r="L89" s="139" t="s">
        <v>2419</v>
      </c>
      <c r="M89" s="340" t="s">
        <v>3053</v>
      </c>
      <c r="N89" s="228" t="s">
        <v>580</v>
      </c>
      <c r="O89" s="135">
        <v>60</v>
      </c>
    </row>
    <row r="90" spans="1:15" s="109" customFormat="1" ht="165.75">
      <c r="A90" s="200" t="s">
        <v>3054</v>
      </c>
      <c r="B90" s="225" t="s">
        <v>3055</v>
      </c>
      <c r="C90" s="201" t="s">
        <v>843</v>
      </c>
      <c r="D90" s="126" t="s">
        <v>2421</v>
      </c>
      <c r="E90" s="610" t="s">
        <v>2422</v>
      </c>
      <c r="F90" s="610"/>
      <c r="G90" s="226" t="s">
        <v>2423</v>
      </c>
      <c r="H90" s="201"/>
      <c r="I90" s="139">
        <v>2016</v>
      </c>
      <c r="J90" s="201" t="s">
        <v>2424</v>
      </c>
      <c r="K90" s="610" t="s">
        <v>2425</v>
      </c>
      <c r="L90" s="462" t="s">
        <v>2426</v>
      </c>
      <c r="M90" s="341" t="s">
        <v>2427</v>
      </c>
      <c r="N90" s="228" t="s">
        <v>580</v>
      </c>
      <c r="O90" s="135">
        <v>30</v>
      </c>
    </row>
    <row r="91" spans="1:15" s="109" customFormat="1" ht="165.75">
      <c r="A91" s="200" t="s">
        <v>2428</v>
      </c>
      <c r="B91" s="225" t="s">
        <v>3055</v>
      </c>
      <c r="C91" s="201" t="s">
        <v>843</v>
      </c>
      <c r="D91" s="126" t="s">
        <v>2421</v>
      </c>
      <c r="E91" s="610" t="s">
        <v>2422</v>
      </c>
      <c r="F91" s="610"/>
      <c r="G91" s="226" t="s">
        <v>2423</v>
      </c>
      <c r="H91" s="201"/>
      <c r="I91" s="139">
        <v>2016</v>
      </c>
      <c r="J91" s="201" t="s">
        <v>2424</v>
      </c>
      <c r="K91" s="610" t="s">
        <v>2429</v>
      </c>
      <c r="L91" s="462" t="s">
        <v>2426</v>
      </c>
      <c r="M91" s="341" t="s">
        <v>2430</v>
      </c>
      <c r="N91" s="228" t="s">
        <v>580</v>
      </c>
      <c r="O91" s="135">
        <v>30</v>
      </c>
    </row>
    <row r="92" spans="1:15" s="109" customFormat="1" ht="114.75">
      <c r="A92" s="200" t="s">
        <v>2431</v>
      </c>
      <c r="B92" s="225" t="s">
        <v>2412</v>
      </c>
      <c r="C92" s="201" t="s">
        <v>843</v>
      </c>
      <c r="D92" s="126" t="s">
        <v>2432</v>
      </c>
      <c r="E92" s="610" t="s">
        <v>2433</v>
      </c>
      <c r="F92" s="610" t="s">
        <v>2433</v>
      </c>
      <c r="G92" s="226" t="s">
        <v>2434</v>
      </c>
      <c r="H92" s="201" t="s">
        <v>2435</v>
      </c>
      <c r="I92" s="139">
        <v>2016</v>
      </c>
      <c r="J92" s="201" t="s">
        <v>611</v>
      </c>
      <c r="K92" s="610" t="s">
        <v>2436</v>
      </c>
      <c r="L92" s="273" t="s">
        <v>2437</v>
      </c>
      <c r="M92" s="341" t="s">
        <v>2438</v>
      </c>
      <c r="N92" s="228" t="s">
        <v>580</v>
      </c>
      <c r="O92" s="135">
        <v>60</v>
      </c>
    </row>
    <row r="93" spans="1:15" s="109" customFormat="1" ht="242.25">
      <c r="A93" s="200" t="s">
        <v>2439</v>
      </c>
      <c r="B93" s="225" t="s">
        <v>2412</v>
      </c>
      <c r="C93" s="201" t="s">
        <v>843</v>
      </c>
      <c r="D93" s="126" t="s">
        <v>2432</v>
      </c>
      <c r="E93" s="610" t="s">
        <v>2433</v>
      </c>
      <c r="F93" s="610" t="s">
        <v>2433</v>
      </c>
      <c r="G93" s="226" t="s">
        <v>2434</v>
      </c>
      <c r="H93" s="201" t="s">
        <v>2440</v>
      </c>
      <c r="I93" s="139">
        <v>2016</v>
      </c>
      <c r="J93" s="201" t="s">
        <v>611</v>
      </c>
      <c r="K93" s="610" t="s">
        <v>2441</v>
      </c>
      <c r="L93" s="611" t="s">
        <v>2437</v>
      </c>
      <c r="M93" s="341" t="s">
        <v>2442</v>
      </c>
      <c r="N93" s="228" t="s">
        <v>580</v>
      </c>
      <c r="O93" s="135">
        <v>60</v>
      </c>
    </row>
    <row r="94" spans="1:15" s="109" customFormat="1" ht="166.5">
      <c r="A94" s="225" t="s">
        <v>2443</v>
      </c>
      <c r="B94" s="225" t="s">
        <v>2412</v>
      </c>
      <c r="C94" s="201" t="s">
        <v>843</v>
      </c>
      <c r="D94" s="127" t="s">
        <v>2444</v>
      </c>
      <c r="E94" s="610" t="s">
        <v>2445</v>
      </c>
      <c r="F94" s="610" t="s">
        <v>2446</v>
      </c>
      <c r="G94" s="226" t="s">
        <v>399</v>
      </c>
      <c r="H94" s="127"/>
      <c r="I94" s="139">
        <v>2016</v>
      </c>
      <c r="J94" s="127" t="s">
        <v>421</v>
      </c>
      <c r="K94" s="140"/>
      <c r="L94" s="138" t="s">
        <v>2447</v>
      </c>
      <c r="M94" s="612" t="s">
        <v>2448</v>
      </c>
      <c r="N94" s="228" t="s">
        <v>580</v>
      </c>
      <c r="O94" s="135">
        <v>60</v>
      </c>
    </row>
    <row r="95" spans="1:15" s="109" customFormat="1" ht="357.75">
      <c r="A95" s="225"/>
      <c r="B95" s="225" t="s">
        <v>2412</v>
      </c>
      <c r="C95" s="201" t="s">
        <v>843</v>
      </c>
      <c r="D95" s="201" t="s">
        <v>2449</v>
      </c>
      <c r="E95" s="610"/>
      <c r="F95" s="610"/>
      <c r="G95" s="368" t="s">
        <v>2450</v>
      </c>
      <c r="H95" s="127"/>
      <c r="I95" s="139">
        <v>2016</v>
      </c>
      <c r="J95" s="127" t="s">
        <v>421</v>
      </c>
      <c r="K95" s="140"/>
      <c r="L95" s="138" t="s">
        <v>2451</v>
      </c>
      <c r="M95" s="612" t="s">
        <v>2452</v>
      </c>
      <c r="N95" s="228" t="s">
        <v>580</v>
      </c>
      <c r="O95" s="135">
        <v>60</v>
      </c>
    </row>
    <row r="96" spans="1:15" s="109" customFormat="1" ht="357.75">
      <c r="A96" s="225"/>
      <c r="B96" s="225" t="s">
        <v>2412</v>
      </c>
      <c r="C96" s="201" t="s">
        <v>843</v>
      </c>
      <c r="D96" s="201" t="s">
        <v>2449</v>
      </c>
      <c r="E96" s="610"/>
      <c r="F96" s="610"/>
      <c r="G96" s="368" t="s">
        <v>2450</v>
      </c>
      <c r="H96" s="127"/>
      <c r="I96" s="139">
        <v>2016</v>
      </c>
      <c r="J96" s="127" t="s">
        <v>421</v>
      </c>
      <c r="K96" s="140"/>
      <c r="L96" s="138" t="s">
        <v>2451</v>
      </c>
      <c r="M96" s="612" t="s">
        <v>2452</v>
      </c>
      <c r="N96" s="228" t="s">
        <v>580</v>
      </c>
      <c r="O96" s="135">
        <v>60</v>
      </c>
    </row>
    <row r="97" spans="1:15" s="109" customFormat="1" ht="127.5">
      <c r="A97" s="613" t="s">
        <v>2387</v>
      </c>
      <c r="B97" s="227" t="s">
        <v>2305</v>
      </c>
      <c r="C97" s="201" t="s">
        <v>843</v>
      </c>
      <c r="D97" s="138" t="s">
        <v>3000</v>
      </c>
      <c r="E97" s="126">
        <v>15</v>
      </c>
      <c r="F97" s="126">
        <v>4</v>
      </c>
      <c r="G97" s="592" t="s">
        <v>2306</v>
      </c>
      <c r="H97" s="201"/>
      <c r="I97" s="201">
        <v>2016</v>
      </c>
      <c r="J97" s="201" t="s">
        <v>360</v>
      </c>
      <c r="K97" s="247" t="s">
        <v>2453</v>
      </c>
      <c r="L97" s="138" t="s">
        <v>2307</v>
      </c>
      <c r="M97" s="138" t="s">
        <v>2308</v>
      </c>
      <c r="N97" s="228" t="s">
        <v>580</v>
      </c>
      <c r="O97" s="135">
        <v>20</v>
      </c>
    </row>
    <row r="98" spans="1:15" s="109" customFormat="1" ht="216.75">
      <c r="A98" s="614" t="s">
        <v>2454</v>
      </c>
      <c r="B98" s="332" t="s">
        <v>2455</v>
      </c>
      <c r="C98" s="201" t="s">
        <v>843</v>
      </c>
      <c r="D98" s="343" t="s">
        <v>2456</v>
      </c>
      <c r="E98" s="343">
        <v>30</v>
      </c>
      <c r="F98" s="343"/>
      <c r="G98" s="343" t="s">
        <v>2457</v>
      </c>
      <c r="H98" s="332" t="s">
        <v>2458</v>
      </c>
      <c r="I98" s="332">
        <v>2016</v>
      </c>
      <c r="J98" s="332" t="s">
        <v>400</v>
      </c>
      <c r="K98" s="544" t="s">
        <v>2425</v>
      </c>
      <c r="L98" s="332" t="s">
        <v>2426</v>
      </c>
      <c r="M98" s="332" t="s">
        <v>2459</v>
      </c>
      <c r="N98" s="228" t="s">
        <v>580</v>
      </c>
      <c r="O98" s="135">
        <v>30</v>
      </c>
    </row>
    <row r="99" spans="1:15" s="109" customFormat="1" ht="191.25">
      <c r="A99" s="615" t="s">
        <v>2428</v>
      </c>
      <c r="B99" s="332" t="s">
        <v>2455</v>
      </c>
      <c r="C99" s="201" t="s">
        <v>843</v>
      </c>
      <c r="D99" s="343" t="s">
        <v>2456</v>
      </c>
      <c r="E99" s="343">
        <v>30</v>
      </c>
      <c r="F99" s="343"/>
      <c r="G99" s="343" t="s">
        <v>2460</v>
      </c>
      <c r="H99" s="332" t="s">
        <v>2461</v>
      </c>
      <c r="I99" s="332">
        <v>2016</v>
      </c>
      <c r="J99" s="332" t="s">
        <v>400</v>
      </c>
      <c r="K99" s="544" t="s">
        <v>2429</v>
      </c>
      <c r="L99" s="332" t="s">
        <v>2426</v>
      </c>
      <c r="M99" s="332" t="s">
        <v>2462</v>
      </c>
      <c r="N99" s="228" t="s">
        <v>580</v>
      </c>
      <c r="O99" s="135">
        <v>30</v>
      </c>
    </row>
    <row r="100" spans="1:15" s="109" customFormat="1" ht="408">
      <c r="A100" s="615" t="s">
        <v>2463</v>
      </c>
      <c r="B100" s="614" t="s">
        <v>2464</v>
      </c>
      <c r="C100" s="201" t="s">
        <v>843</v>
      </c>
      <c r="D100" s="333" t="s">
        <v>2465</v>
      </c>
      <c r="E100" s="605" t="s">
        <v>2466</v>
      </c>
      <c r="F100" s="605">
        <v>4</v>
      </c>
      <c r="G100" s="606" t="s">
        <v>2450</v>
      </c>
      <c r="H100" s="332"/>
      <c r="I100" s="332">
        <v>2016</v>
      </c>
      <c r="J100" s="332" t="s">
        <v>421</v>
      </c>
      <c r="K100" s="544" t="s">
        <v>2467</v>
      </c>
      <c r="L100" s="138" t="s">
        <v>2451</v>
      </c>
      <c r="M100" s="332" t="s">
        <v>2468</v>
      </c>
      <c r="N100" s="228" t="s">
        <v>580</v>
      </c>
      <c r="O100" s="135">
        <v>60</v>
      </c>
    </row>
    <row r="101" spans="1:15" s="109" customFormat="1" ht="331.5">
      <c r="A101" s="615" t="s">
        <v>2469</v>
      </c>
      <c r="B101" s="332" t="s">
        <v>2470</v>
      </c>
      <c r="C101" s="201" t="s">
        <v>843</v>
      </c>
      <c r="D101" s="333" t="s">
        <v>2471</v>
      </c>
      <c r="E101" s="605">
        <v>145</v>
      </c>
      <c r="F101" s="605" t="s">
        <v>2405</v>
      </c>
      <c r="G101" s="606" t="s">
        <v>2406</v>
      </c>
      <c r="H101" s="606" t="s">
        <v>2407</v>
      </c>
      <c r="I101" s="332">
        <v>2016</v>
      </c>
      <c r="J101" s="332" t="s">
        <v>400</v>
      </c>
      <c r="K101" s="544" t="s">
        <v>2408</v>
      </c>
      <c r="L101" s="332" t="s">
        <v>2472</v>
      </c>
      <c r="M101" s="333" t="s">
        <v>2473</v>
      </c>
      <c r="N101" s="228" t="s">
        <v>580</v>
      </c>
      <c r="O101" s="135">
        <v>20</v>
      </c>
    </row>
    <row r="102" spans="1:15" s="109" customFormat="1" ht="76.5">
      <c r="A102" s="227" t="s">
        <v>2474</v>
      </c>
      <c r="B102" s="227" t="s">
        <v>2475</v>
      </c>
      <c r="C102" s="201" t="s">
        <v>843</v>
      </c>
      <c r="D102" s="126" t="s">
        <v>2476</v>
      </c>
      <c r="E102" s="126">
        <v>30</v>
      </c>
      <c r="F102" s="126"/>
      <c r="G102" s="126" t="s">
        <v>2477</v>
      </c>
      <c r="H102" s="201"/>
      <c r="I102" s="201">
        <v>2016</v>
      </c>
      <c r="J102" s="201" t="s">
        <v>400</v>
      </c>
      <c r="K102" s="247" t="s">
        <v>2957</v>
      </c>
      <c r="L102" s="138" t="s">
        <v>2478</v>
      </c>
      <c r="M102" s="138" t="s">
        <v>2479</v>
      </c>
      <c r="N102" s="228" t="s">
        <v>580</v>
      </c>
      <c r="O102" s="135">
        <v>30</v>
      </c>
    </row>
    <row r="103" spans="1:15" s="109" customFormat="1" ht="78.75">
      <c r="A103" s="200" t="s">
        <v>2480</v>
      </c>
      <c r="B103" s="200" t="s">
        <v>2481</v>
      </c>
      <c r="C103" s="201" t="s">
        <v>843</v>
      </c>
      <c r="D103" s="200" t="s">
        <v>2311</v>
      </c>
      <c r="E103" s="344" t="s">
        <v>2482</v>
      </c>
      <c r="F103" s="344">
        <v>2</v>
      </c>
      <c r="G103" s="200" t="s">
        <v>2483</v>
      </c>
      <c r="H103" s="127"/>
      <c r="I103" s="610">
        <v>2016</v>
      </c>
      <c r="J103" s="127" t="s">
        <v>400</v>
      </c>
      <c r="K103" s="616" t="s">
        <v>2484</v>
      </c>
      <c r="L103" s="202" t="s">
        <v>2485</v>
      </c>
      <c r="M103" s="200" t="s">
        <v>2486</v>
      </c>
      <c r="N103" s="228" t="s">
        <v>580</v>
      </c>
      <c r="O103" s="135">
        <v>15</v>
      </c>
    </row>
    <row r="104" spans="1:15" s="109" customFormat="1" ht="280.5">
      <c r="A104" s="617" t="s">
        <v>2487</v>
      </c>
      <c r="B104" s="617" t="s">
        <v>2488</v>
      </c>
      <c r="C104" s="201" t="s">
        <v>843</v>
      </c>
      <c r="D104" s="201" t="s">
        <v>2489</v>
      </c>
      <c r="E104" s="245">
        <v>8</v>
      </c>
      <c r="F104" s="245">
        <v>2</v>
      </c>
      <c r="G104" s="617" t="s">
        <v>2490</v>
      </c>
      <c r="H104" s="201"/>
      <c r="I104" s="201">
        <v>2016</v>
      </c>
      <c r="J104" s="617" t="s">
        <v>2491</v>
      </c>
      <c r="K104" s="617" t="s">
        <v>2492</v>
      </c>
      <c r="L104" s="139" t="s">
        <v>2493</v>
      </c>
      <c r="M104" s="462" t="s">
        <v>2494</v>
      </c>
      <c r="N104" s="228" t="s">
        <v>580</v>
      </c>
      <c r="O104" s="135">
        <v>20</v>
      </c>
    </row>
    <row r="105" spans="1:15" s="109" customFormat="1" ht="51">
      <c r="A105" s="202" t="s">
        <v>2495</v>
      </c>
      <c r="B105" s="227" t="s">
        <v>2496</v>
      </c>
      <c r="C105" s="201" t="s">
        <v>843</v>
      </c>
      <c r="D105" s="202" t="s">
        <v>2497</v>
      </c>
      <c r="E105" s="126">
        <v>14</v>
      </c>
      <c r="F105" s="126">
        <v>3</v>
      </c>
      <c r="G105" s="126" t="s">
        <v>523</v>
      </c>
      <c r="H105" s="201"/>
      <c r="I105" s="201">
        <v>2016</v>
      </c>
      <c r="J105" s="201"/>
      <c r="K105" s="247" t="s">
        <v>2498</v>
      </c>
      <c r="L105" s="138"/>
      <c r="M105" s="138" t="s">
        <v>2499</v>
      </c>
      <c r="N105" s="228" t="s">
        <v>580</v>
      </c>
      <c r="O105" s="135">
        <v>60</v>
      </c>
    </row>
    <row r="106" spans="1:15" s="109" customFormat="1" ht="331.5">
      <c r="A106" s="202" t="s">
        <v>2500</v>
      </c>
      <c r="B106" s="202" t="s">
        <v>2501</v>
      </c>
      <c r="C106" s="201" t="s">
        <v>843</v>
      </c>
      <c r="D106" s="373" t="s">
        <v>2502</v>
      </c>
      <c r="E106" s="126">
        <v>10</v>
      </c>
      <c r="F106" s="126"/>
      <c r="G106" s="126" t="s">
        <v>2503</v>
      </c>
      <c r="H106" s="618"/>
      <c r="I106" s="201">
        <v>2016</v>
      </c>
      <c r="J106" s="201"/>
      <c r="K106" s="247" t="s">
        <v>2987</v>
      </c>
      <c r="L106" s="138" t="s">
        <v>1238</v>
      </c>
      <c r="M106" s="138" t="s">
        <v>2504</v>
      </c>
      <c r="N106" s="228" t="s">
        <v>580</v>
      </c>
      <c r="O106" s="135">
        <v>30</v>
      </c>
    </row>
    <row r="107" spans="1:15" s="109" customFormat="1" ht="127.5">
      <c r="A107" s="202" t="s">
        <v>2505</v>
      </c>
      <c r="B107" s="202" t="s">
        <v>2506</v>
      </c>
      <c r="C107" s="201" t="s">
        <v>843</v>
      </c>
      <c r="D107" s="202" t="s">
        <v>2507</v>
      </c>
      <c r="E107" s="619">
        <v>20</v>
      </c>
      <c r="F107" s="619">
        <v>1</v>
      </c>
      <c r="G107" s="202" t="s">
        <v>2508</v>
      </c>
      <c r="H107" s="202"/>
      <c r="I107" s="202">
        <v>2016</v>
      </c>
      <c r="J107" s="201" t="s">
        <v>392</v>
      </c>
      <c r="K107" s="247" t="s">
        <v>2509</v>
      </c>
      <c r="L107" s="620" t="s">
        <v>2510</v>
      </c>
      <c r="M107" s="138" t="s">
        <v>2511</v>
      </c>
      <c r="N107" s="228" t="s">
        <v>580</v>
      </c>
      <c r="O107" s="135">
        <v>30</v>
      </c>
    </row>
    <row r="108" spans="1:15" s="109" customFormat="1" ht="51">
      <c r="A108" s="227" t="s">
        <v>2512</v>
      </c>
      <c r="B108" s="227" t="s">
        <v>2513</v>
      </c>
      <c r="C108" s="201" t="s">
        <v>843</v>
      </c>
      <c r="D108" s="138" t="s">
        <v>2514</v>
      </c>
      <c r="E108" s="245">
        <v>33</v>
      </c>
      <c r="F108" s="245">
        <v>2</v>
      </c>
      <c r="G108" s="208" t="s">
        <v>2515</v>
      </c>
      <c r="H108" s="621" t="s">
        <v>2516</v>
      </c>
      <c r="I108" s="201">
        <v>2016</v>
      </c>
      <c r="J108" s="201" t="s">
        <v>400</v>
      </c>
      <c r="K108" s="385" t="s">
        <v>2517</v>
      </c>
      <c r="L108" s="138" t="s">
        <v>2518</v>
      </c>
      <c r="M108" s="340" t="s">
        <v>2519</v>
      </c>
      <c r="N108" s="228" t="s">
        <v>580</v>
      </c>
      <c r="O108" s="135">
        <v>30</v>
      </c>
    </row>
    <row r="109" spans="1:15" s="109" customFormat="1" ht="102">
      <c r="A109" s="227" t="s">
        <v>2520</v>
      </c>
      <c r="B109" s="227" t="s">
        <v>2521</v>
      </c>
      <c r="C109" s="201" t="s">
        <v>843</v>
      </c>
      <c r="D109" s="138" t="s">
        <v>2514</v>
      </c>
      <c r="E109" s="245">
        <v>33</v>
      </c>
      <c r="F109" s="245">
        <v>2</v>
      </c>
      <c r="G109" s="208" t="s">
        <v>2515</v>
      </c>
      <c r="H109" s="622" t="s">
        <v>2522</v>
      </c>
      <c r="I109" s="201">
        <v>2016</v>
      </c>
      <c r="J109" s="201" t="s">
        <v>400</v>
      </c>
      <c r="K109" s="385" t="s">
        <v>2523</v>
      </c>
      <c r="L109" s="138" t="s">
        <v>2518</v>
      </c>
      <c r="M109" s="340" t="s">
        <v>2519</v>
      </c>
      <c r="N109" s="228" t="s">
        <v>580</v>
      </c>
      <c r="O109" s="135">
        <v>60</v>
      </c>
    </row>
    <row r="110" spans="1:15" ht="76.5">
      <c r="A110" s="227" t="s">
        <v>2524</v>
      </c>
      <c r="B110" s="227" t="s">
        <v>2525</v>
      </c>
      <c r="C110" s="201" t="s">
        <v>843</v>
      </c>
      <c r="D110" s="138" t="s">
        <v>2514</v>
      </c>
      <c r="E110" s="245">
        <v>33</v>
      </c>
      <c r="F110" s="245">
        <v>1</v>
      </c>
      <c r="G110" s="208" t="s">
        <v>2515</v>
      </c>
      <c r="H110" s="621" t="s">
        <v>2526</v>
      </c>
      <c r="I110" s="201">
        <v>2016</v>
      </c>
      <c r="J110" s="201" t="s">
        <v>400</v>
      </c>
      <c r="K110" s="385" t="s">
        <v>2527</v>
      </c>
      <c r="L110" s="138" t="s">
        <v>2518</v>
      </c>
      <c r="M110" s="340" t="s">
        <v>2528</v>
      </c>
      <c r="N110" s="228" t="s">
        <v>580</v>
      </c>
      <c r="O110" s="135">
        <v>20</v>
      </c>
    </row>
    <row r="111" spans="1:15" ht="63.75">
      <c r="A111" s="126" t="s">
        <v>2529</v>
      </c>
      <c r="B111" s="138" t="s">
        <v>2530</v>
      </c>
      <c r="C111" s="201" t="s">
        <v>843</v>
      </c>
      <c r="D111" s="126" t="s">
        <v>2531</v>
      </c>
      <c r="E111" s="126">
        <v>2</v>
      </c>
      <c r="F111" s="126">
        <v>4</v>
      </c>
      <c r="G111" s="126" t="s">
        <v>2532</v>
      </c>
      <c r="H111" s="126"/>
      <c r="I111" s="126">
        <v>2016</v>
      </c>
      <c r="J111" s="126"/>
      <c r="K111" s="126" t="s">
        <v>2533</v>
      </c>
      <c r="L111" s="138" t="s">
        <v>2518</v>
      </c>
      <c r="M111" s="126"/>
      <c r="N111" s="228" t="s">
        <v>580</v>
      </c>
      <c r="O111" s="135">
        <v>20</v>
      </c>
    </row>
    <row r="112" spans="1:15" ht="63.75">
      <c r="A112" s="623" t="s">
        <v>1683</v>
      </c>
      <c r="B112" s="227" t="s">
        <v>1684</v>
      </c>
      <c r="C112" s="201" t="s">
        <v>843</v>
      </c>
      <c r="D112" s="138" t="s">
        <v>1685</v>
      </c>
      <c r="E112" s="245" t="s">
        <v>1686</v>
      </c>
      <c r="F112" s="245" t="s">
        <v>1687</v>
      </c>
      <c r="G112" s="208" t="s">
        <v>1688</v>
      </c>
      <c r="H112" s="201"/>
      <c r="I112" s="201">
        <v>2016</v>
      </c>
      <c r="J112" s="201" t="s">
        <v>360</v>
      </c>
      <c r="K112" s="247" t="s">
        <v>1689</v>
      </c>
      <c r="L112" s="246"/>
      <c r="M112" s="246"/>
      <c r="N112" s="228" t="s">
        <v>580</v>
      </c>
      <c r="O112" s="135">
        <v>30</v>
      </c>
    </row>
    <row r="113" spans="1:15" ht="89.25">
      <c r="A113" s="623" t="s">
        <v>1690</v>
      </c>
      <c r="B113" s="227" t="s">
        <v>1691</v>
      </c>
      <c r="C113" s="201" t="s">
        <v>843</v>
      </c>
      <c r="D113" s="138" t="s">
        <v>1692</v>
      </c>
      <c r="E113" s="245" t="s">
        <v>1693</v>
      </c>
      <c r="F113" s="245">
        <v>10</v>
      </c>
      <c r="G113" s="208" t="s">
        <v>1694</v>
      </c>
      <c r="H113" s="201"/>
      <c r="I113" s="201">
        <v>2016</v>
      </c>
      <c r="J113" s="201" t="s">
        <v>532</v>
      </c>
      <c r="K113" s="247" t="s">
        <v>1695</v>
      </c>
      <c r="L113" s="138" t="s">
        <v>1696</v>
      </c>
      <c r="M113" s="404" t="s">
        <v>1697</v>
      </c>
      <c r="N113" s="228" t="s">
        <v>580</v>
      </c>
      <c r="O113" s="135">
        <v>20</v>
      </c>
    </row>
    <row r="114" spans="1:15" ht="63.75">
      <c r="A114" s="623" t="s">
        <v>1698</v>
      </c>
      <c r="B114" s="227" t="s">
        <v>1699</v>
      </c>
      <c r="C114" s="201" t="s">
        <v>843</v>
      </c>
      <c r="D114" s="138" t="s">
        <v>1692</v>
      </c>
      <c r="E114" s="245" t="s">
        <v>828</v>
      </c>
      <c r="F114" s="245">
        <v>1</v>
      </c>
      <c r="G114" s="208" t="s">
        <v>1694</v>
      </c>
      <c r="H114" s="201"/>
      <c r="I114" s="201">
        <v>2016</v>
      </c>
      <c r="J114" s="201" t="s">
        <v>822</v>
      </c>
      <c r="K114" s="247" t="s">
        <v>1700</v>
      </c>
      <c r="L114" s="138" t="s">
        <v>1696</v>
      </c>
      <c r="M114" s="404" t="s">
        <v>1697</v>
      </c>
      <c r="N114" s="228" t="s">
        <v>580</v>
      </c>
      <c r="O114" s="135">
        <v>30</v>
      </c>
    </row>
    <row r="115" spans="1:15" ht="127.5">
      <c r="A115" s="200" t="s">
        <v>1701</v>
      </c>
      <c r="B115" s="200" t="s">
        <v>1702</v>
      </c>
      <c r="C115" s="201" t="s">
        <v>843</v>
      </c>
      <c r="D115" s="200" t="s">
        <v>3000</v>
      </c>
      <c r="E115" s="343">
        <v>15</v>
      </c>
      <c r="F115" s="343">
        <v>2</v>
      </c>
      <c r="G115" s="200" t="s">
        <v>2363</v>
      </c>
      <c r="H115" s="201"/>
      <c r="I115" s="201">
        <v>2016</v>
      </c>
      <c r="J115" s="201" t="s">
        <v>370</v>
      </c>
      <c r="K115" s="202" t="s">
        <v>1703</v>
      </c>
      <c r="L115" s="202" t="s">
        <v>1704</v>
      </c>
      <c r="M115" s="200" t="s">
        <v>1705</v>
      </c>
      <c r="N115" s="228" t="s">
        <v>580</v>
      </c>
      <c r="O115" s="135">
        <v>20</v>
      </c>
    </row>
    <row r="116" spans="1:15" ht="127.5">
      <c r="A116" s="200" t="s">
        <v>1706</v>
      </c>
      <c r="B116" s="200" t="s">
        <v>1707</v>
      </c>
      <c r="C116" s="201" t="s">
        <v>843</v>
      </c>
      <c r="D116" s="200" t="s">
        <v>3000</v>
      </c>
      <c r="E116" s="343">
        <v>15</v>
      </c>
      <c r="F116" s="343">
        <v>2</v>
      </c>
      <c r="G116" s="200" t="s">
        <v>2363</v>
      </c>
      <c r="H116" s="201"/>
      <c r="I116" s="201">
        <v>2016</v>
      </c>
      <c r="J116" s="201" t="s">
        <v>370</v>
      </c>
      <c r="K116" s="202" t="s">
        <v>1708</v>
      </c>
      <c r="L116" s="202" t="s">
        <v>1704</v>
      </c>
      <c r="M116" s="200" t="s">
        <v>1705</v>
      </c>
      <c r="N116" s="228" t="s">
        <v>580</v>
      </c>
      <c r="O116" s="135">
        <v>60</v>
      </c>
    </row>
    <row r="117" spans="1:15" ht="395.25">
      <c r="A117" s="200" t="s">
        <v>1709</v>
      </c>
      <c r="B117" s="200" t="s">
        <v>1710</v>
      </c>
      <c r="C117" s="201" t="s">
        <v>843</v>
      </c>
      <c r="D117" s="200" t="s">
        <v>1711</v>
      </c>
      <c r="E117" s="605">
        <v>1</v>
      </c>
      <c r="F117" s="605">
        <v>1</v>
      </c>
      <c r="G117" s="200" t="s">
        <v>1712</v>
      </c>
      <c r="H117" s="201"/>
      <c r="I117" s="201">
        <v>2016</v>
      </c>
      <c r="J117" s="201" t="s">
        <v>400</v>
      </c>
      <c r="K117" s="202" t="s">
        <v>1713</v>
      </c>
      <c r="L117" s="202" t="s">
        <v>1714</v>
      </c>
      <c r="M117" s="200" t="s">
        <v>1715</v>
      </c>
      <c r="N117" s="228" t="s">
        <v>580</v>
      </c>
      <c r="O117" s="135">
        <v>20</v>
      </c>
    </row>
    <row r="118" spans="1:15" ht="267.75">
      <c r="A118" s="200" t="s">
        <v>1716</v>
      </c>
      <c r="B118" s="200" t="s">
        <v>1717</v>
      </c>
      <c r="C118" s="201" t="s">
        <v>843</v>
      </c>
      <c r="D118" s="200" t="s">
        <v>1718</v>
      </c>
      <c r="E118" s="333">
        <v>1</v>
      </c>
      <c r="F118" s="333">
        <v>1</v>
      </c>
      <c r="G118" s="200" t="s">
        <v>1719</v>
      </c>
      <c r="H118" s="201"/>
      <c r="I118" s="201">
        <v>2016</v>
      </c>
      <c r="J118" s="201" t="s">
        <v>998</v>
      </c>
      <c r="K118" s="616" t="s">
        <v>1720</v>
      </c>
      <c r="L118" s="202" t="s">
        <v>1721</v>
      </c>
      <c r="M118" s="200" t="s">
        <v>1722</v>
      </c>
      <c r="N118" s="228" t="s">
        <v>580</v>
      </c>
      <c r="O118" s="135">
        <v>60</v>
      </c>
    </row>
    <row r="119" spans="1:15" ht="204">
      <c r="A119" s="200" t="s">
        <v>2553</v>
      </c>
      <c r="B119" s="200" t="s">
        <v>2554</v>
      </c>
      <c r="C119" s="201" t="s">
        <v>843</v>
      </c>
      <c r="D119" s="200" t="s">
        <v>2555</v>
      </c>
      <c r="E119" s="344">
        <v>68</v>
      </c>
      <c r="F119" s="344">
        <v>6</v>
      </c>
      <c r="G119" s="200" t="s">
        <v>2556</v>
      </c>
      <c r="H119" s="127"/>
      <c r="I119" s="610">
        <v>2016</v>
      </c>
      <c r="J119" s="127" t="s">
        <v>2557</v>
      </c>
      <c r="K119" s="616" t="s">
        <v>2558</v>
      </c>
      <c r="L119" s="202" t="s">
        <v>2559</v>
      </c>
      <c r="M119" s="200" t="s">
        <v>2560</v>
      </c>
      <c r="N119" s="228" t="s">
        <v>580</v>
      </c>
      <c r="O119" s="135">
        <v>20</v>
      </c>
    </row>
    <row r="120" spans="1:15" ht="102">
      <c r="A120" s="200" t="s">
        <v>2561</v>
      </c>
      <c r="B120" s="200" t="s">
        <v>1707</v>
      </c>
      <c r="C120" s="201" t="s">
        <v>843</v>
      </c>
      <c r="D120" s="200" t="s">
        <v>2562</v>
      </c>
      <c r="E120" s="344">
        <v>2</v>
      </c>
      <c r="F120" s="344">
        <v>3</v>
      </c>
      <c r="G120" s="200" t="s">
        <v>2563</v>
      </c>
      <c r="H120" s="127"/>
      <c r="I120" s="610">
        <v>2016</v>
      </c>
      <c r="J120" s="127" t="s">
        <v>355</v>
      </c>
      <c r="K120" s="624" t="s">
        <v>2564</v>
      </c>
      <c r="L120" s="202" t="s">
        <v>2565</v>
      </c>
      <c r="M120" s="200" t="s">
        <v>2566</v>
      </c>
      <c r="N120" s="228" t="s">
        <v>580</v>
      </c>
      <c r="O120" s="135">
        <v>60</v>
      </c>
    </row>
    <row r="121" spans="1:15" ht="102">
      <c r="A121" s="200" t="s">
        <v>2567</v>
      </c>
      <c r="B121" s="200" t="s">
        <v>1707</v>
      </c>
      <c r="C121" s="201" t="s">
        <v>843</v>
      </c>
      <c r="D121" s="200" t="s">
        <v>2562</v>
      </c>
      <c r="E121" s="344">
        <v>2</v>
      </c>
      <c r="F121" s="344">
        <v>4</v>
      </c>
      <c r="G121" s="200" t="s">
        <v>2563</v>
      </c>
      <c r="H121" s="127"/>
      <c r="I121" s="610">
        <v>2016</v>
      </c>
      <c r="J121" s="127" t="s">
        <v>360</v>
      </c>
      <c r="K121" s="624" t="s">
        <v>2568</v>
      </c>
      <c r="L121" s="202" t="s">
        <v>2565</v>
      </c>
      <c r="M121" s="200" t="s">
        <v>2566</v>
      </c>
      <c r="N121" s="228" t="s">
        <v>580</v>
      </c>
      <c r="O121" s="135">
        <v>60</v>
      </c>
    </row>
    <row r="122" spans="1:15" ht="102">
      <c r="A122" s="200" t="s">
        <v>2569</v>
      </c>
      <c r="B122" s="200" t="s">
        <v>1707</v>
      </c>
      <c r="C122" s="201" t="s">
        <v>843</v>
      </c>
      <c r="D122" s="200" t="s">
        <v>2562</v>
      </c>
      <c r="E122" s="344">
        <v>2</v>
      </c>
      <c r="F122" s="344">
        <v>4</v>
      </c>
      <c r="G122" s="200" t="s">
        <v>2563</v>
      </c>
      <c r="H122" s="127"/>
      <c r="I122" s="610">
        <v>2016</v>
      </c>
      <c r="J122" s="127" t="s">
        <v>360</v>
      </c>
      <c r="K122" s="624" t="s">
        <v>2570</v>
      </c>
      <c r="L122" s="202" t="s">
        <v>2565</v>
      </c>
      <c r="M122" s="200" t="s">
        <v>2566</v>
      </c>
      <c r="N122" s="228" t="s">
        <v>580</v>
      </c>
      <c r="O122" s="135">
        <v>60</v>
      </c>
    </row>
    <row r="123" spans="1:15" ht="78.75">
      <c r="A123" s="200" t="s">
        <v>2571</v>
      </c>
      <c r="B123" s="200" t="s">
        <v>2572</v>
      </c>
      <c r="C123" s="201" t="s">
        <v>843</v>
      </c>
      <c r="D123" s="200" t="s">
        <v>2573</v>
      </c>
      <c r="E123" s="344" t="s">
        <v>2482</v>
      </c>
      <c r="F123" s="344">
        <v>3</v>
      </c>
      <c r="G123" s="200" t="s">
        <v>2483</v>
      </c>
      <c r="H123" s="127"/>
      <c r="I123" s="610">
        <v>2016</v>
      </c>
      <c r="J123" s="127" t="s">
        <v>355</v>
      </c>
      <c r="K123" s="616" t="s">
        <v>2574</v>
      </c>
      <c r="L123" s="202" t="s">
        <v>2485</v>
      </c>
      <c r="M123" s="200" t="s">
        <v>2575</v>
      </c>
      <c r="N123" s="228" t="s">
        <v>580</v>
      </c>
      <c r="O123" s="135">
        <v>15</v>
      </c>
    </row>
    <row r="124" spans="1:15" ht="78.75">
      <c r="A124" s="200" t="s">
        <v>2480</v>
      </c>
      <c r="B124" s="200" t="s">
        <v>2481</v>
      </c>
      <c r="C124" s="201" t="s">
        <v>843</v>
      </c>
      <c r="D124" s="200" t="s">
        <v>2311</v>
      </c>
      <c r="E124" s="344" t="s">
        <v>2482</v>
      </c>
      <c r="F124" s="344">
        <v>2</v>
      </c>
      <c r="G124" s="200" t="s">
        <v>2483</v>
      </c>
      <c r="H124" s="127"/>
      <c r="I124" s="610">
        <v>2016</v>
      </c>
      <c r="J124" s="127" t="s">
        <v>400</v>
      </c>
      <c r="K124" s="616" t="s">
        <v>2484</v>
      </c>
      <c r="L124" s="202" t="s">
        <v>2485</v>
      </c>
      <c r="M124" s="200" t="s">
        <v>2486</v>
      </c>
      <c r="N124" s="228" t="s">
        <v>580</v>
      </c>
      <c r="O124" s="135">
        <v>15</v>
      </c>
    </row>
    <row r="125" spans="1:15" ht="76.5">
      <c r="A125" s="200" t="s">
        <v>2576</v>
      </c>
      <c r="B125" s="200" t="s">
        <v>2577</v>
      </c>
      <c r="C125" s="201" t="s">
        <v>843</v>
      </c>
      <c r="D125" s="200" t="s">
        <v>2311</v>
      </c>
      <c r="E125" s="344" t="s">
        <v>2482</v>
      </c>
      <c r="F125" s="344">
        <v>1</v>
      </c>
      <c r="G125" s="200" t="s">
        <v>2483</v>
      </c>
      <c r="H125" s="127"/>
      <c r="I125" s="610">
        <v>2016</v>
      </c>
      <c r="J125" s="127" t="s">
        <v>392</v>
      </c>
      <c r="K125" s="616" t="s">
        <v>2578</v>
      </c>
      <c r="L125" s="202" t="s">
        <v>2485</v>
      </c>
      <c r="M125" s="200" t="s">
        <v>2511</v>
      </c>
      <c r="N125" s="228" t="s">
        <v>580</v>
      </c>
      <c r="O125" s="135">
        <v>30</v>
      </c>
    </row>
    <row r="126" spans="1:15" ht="344.25">
      <c r="A126" s="200" t="s">
        <v>2579</v>
      </c>
      <c r="B126" s="200" t="s">
        <v>2580</v>
      </c>
      <c r="C126" s="201" t="s">
        <v>843</v>
      </c>
      <c r="D126" s="200" t="s">
        <v>2581</v>
      </c>
      <c r="E126" s="344">
        <v>8</v>
      </c>
      <c r="F126" s="344">
        <v>2</v>
      </c>
      <c r="G126" s="200" t="s">
        <v>2582</v>
      </c>
      <c r="H126" s="127"/>
      <c r="I126" s="610">
        <v>2016</v>
      </c>
      <c r="J126" s="127" t="s">
        <v>360</v>
      </c>
      <c r="K126" s="616" t="s">
        <v>2583</v>
      </c>
      <c r="L126" s="202" t="s">
        <v>2584</v>
      </c>
      <c r="M126" s="200" t="s">
        <v>2585</v>
      </c>
      <c r="N126" s="228" t="s">
        <v>580</v>
      </c>
      <c r="O126" s="135">
        <v>30</v>
      </c>
    </row>
    <row r="127" spans="1:15" ht="344.25">
      <c r="A127" s="200" t="s">
        <v>2586</v>
      </c>
      <c r="B127" s="200" t="s">
        <v>2587</v>
      </c>
      <c r="C127" s="201" t="s">
        <v>843</v>
      </c>
      <c r="D127" s="200" t="s">
        <v>2581</v>
      </c>
      <c r="E127" s="344">
        <v>8</v>
      </c>
      <c r="F127" s="344">
        <v>2</v>
      </c>
      <c r="G127" s="200" t="s">
        <v>2582</v>
      </c>
      <c r="H127" s="127"/>
      <c r="I127" s="610">
        <v>2016</v>
      </c>
      <c r="J127" s="127" t="s">
        <v>360</v>
      </c>
      <c r="K127" s="616" t="s">
        <v>2588</v>
      </c>
      <c r="L127" s="202" t="s">
        <v>2584</v>
      </c>
      <c r="M127" s="200" t="s">
        <v>2585</v>
      </c>
      <c r="N127" s="228" t="s">
        <v>580</v>
      </c>
      <c r="O127" s="135">
        <v>30</v>
      </c>
    </row>
    <row r="128" spans="1:15" ht="318.75">
      <c r="A128" s="200" t="s">
        <v>2589</v>
      </c>
      <c r="B128" s="200" t="s">
        <v>2590</v>
      </c>
      <c r="C128" s="201" t="s">
        <v>843</v>
      </c>
      <c r="D128" s="200" t="s">
        <v>2591</v>
      </c>
      <c r="E128" s="344">
        <v>8</v>
      </c>
      <c r="F128" s="344">
        <v>2</v>
      </c>
      <c r="G128" s="200" t="s">
        <v>2490</v>
      </c>
      <c r="H128" s="127" t="s">
        <v>2592</v>
      </c>
      <c r="I128" s="610">
        <v>2016</v>
      </c>
      <c r="J128" s="127" t="s">
        <v>2593</v>
      </c>
      <c r="K128" s="616" t="s">
        <v>2594</v>
      </c>
      <c r="L128" s="202" t="s">
        <v>2595</v>
      </c>
      <c r="M128" s="200" t="s">
        <v>2596</v>
      </c>
      <c r="N128" s="228" t="s">
        <v>580</v>
      </c>
      <c r="O128" s="135">
        <v>20</v>
      </c>
    </row>
    <row r="129" spans="1:15" ht="114.75">
      <c r="A129" s="615" t="s">
        <v>2597</v>
      </c>
      <c r="B129" s="357" t="s">
        <v>2598</v>
      </c>
      <c r="C129" s="201" t="s">
        <v>843</v>
      </c>
      <c r="D129" s="333" t="s">
        <v>2465</v>
      </c>
      <c r="E129" s="605"/>
      <c r="F129" s="605">
        <v>4</v>
      </c>
      <c r="G129" s="606" t="s">
        <v>2450</v>
      </c>
      <c r="H129" s="332"/>
      <c r="I129" s="332">
        <v>2016</v>
      </c>
      <c r="J129" s="332" t="s">
        <v>421</v>
      </c>
      <c r="K129" s="544" t="s">
        <v>2599</v>
      </c>
      <c r="L129" s="333"/>
      <c r="M129" s="544" t="s">
        <v>2600</v>
      </c>
      <c r="N129" s="228" t="s">
        <v>580</v>
      </c>
      <c r="O129" s="135">
        <v>30</v>
      </c>
    </row>
    <row r="130" spans="1:15" ht="140.25">
      <c r="A130" s="227" t="s">
        <v>2601</v>
      </c>
      <c r="B130" s="357" t="s">
        <v>2602</v>
      </c>
      <c r="C130" s="201" t="s">
        <v>843</v>
      </c>
      <c r="D130" s="333" t="s">
        <v>522</v>
      </c>
      <c r="E130" s="605"/>
      <c r="F130" s="605"/>
      <c r="G130" s="606" t="s">
        <v>399</v>
      </c>
      <c r="H130" s="332"/>
      <c r="I130" s="332">
        <v>2016</v>
      </c>
      <c r="J130" s="332" t="s">
        <v>360</v>
      </c>
      <c r="K130" s="544"/>
      <c r="L130" s="333"/>
      <c r="M130" s="333" t="s">
        <v>2603</v>
      </c>
      <c r="N130" s="228" t="s">
        <v>580</v>
      </c>
      <c r="O130" s="135">
        <v>60</v>
      </c>
    </row>
    <row r="131" spans="1:15" ht="344.25">
      <c r="A131" s="625" t="s">
        <v>2604</v>
      </c>
      <c r="B131" s="357" t="s">
        <v>2605</v>
      </c>
      <c r="C131" s="201" t="s">
        <v>843</v>
      </c>
      <c r="D131" s="333" t="s">
        <v>2606</v>
      </c>
      <c r="E131" s="333"/>
      <c r="F131" s="333"/>
      <c r="G131" s="626" t="s">
        <v>2607</v>
      </c>
      <c r="H131" s="332"/>
      <c r="I131" s="332">
        <v>2016</v>
      </c>
      <c r="J131" s="332" t="s">
        <v>532</v>
      </c>
      <c r="K131" s="544" t="s">
        <v>2608</v>
      </c>
      <c r="L131" s="333"/>
      <c r="M131" s="333" t="s">
        <v>2609</v>
      </c>
      <c r="N131" s="228" t="s">
        <v>580</v>
      </c>
      <c r="O131" s="135">
        <v>30</v>
      </c>
    </row>
    <row r="132" spans="1:15" ht="331.5">
      <c r="A132" s="615" t="s">
        <v>2469</v>
      </c>
      <c r="B132" s="332" t="s">
        <v>2470</v>
      </c>
      <c r="C132" s="201" t="s">
        <v>843</v>
      </c>
      <c r="D132" s="333" t="s">
        <v>2471</v>
      </c>
      <c r="E132" s="605">
        <v>145</v>
      </c>
      <c r="F132" s="605" t="s">
        <v>2405</v>
      </c>
      <c r="G132" s="606" t="s">
        <v>2406</v>
      </c>
      <c r="H132" s="606" t="s">
        <v>2407</v>
      </c>
      <c r="I132" s="332">
        <v>2016</v>
      </c>
      <c r="J132" s="332" t="s">
        <v>400</v>
      </c>
      <c r="K132" s="544" t="s">
        <v>2408</v>
      </c>
      <c r="L132" s="332" t="s">
        <v>2472</v>
      </c>
      <c r="M132" s="333" t="s">
        <v>2473</v>
      </c>
      <c r="N132" s="228" t="s">
        <v>580</v>
      </c>
      <c r="O132" s="135">
        <v>20</v>
      </c>
    </row>
    <row r="133" spans="1:15" ht="153.75">
      <c r="A133" s="198" t="s">
        <v>2610</v>
      </c>
      <c r="B133" s="379" t="s">
        <v>2611</v>
      </c>
      <c r="C133" s="201" t="s">
        <v>843</v>
      </c>
      <c r="D133" s="198" t="s">
        <v>2612</v>
      </c>
      <c r="E133" s="426" t="s">
        <v>2613</v>
      </c>
      <c r="F133" s="126">
        <v>588</v>
      </c>
      <c r="G133" s="126"/>
      <c r="H133" s="198" t="s">
        <v>2614</v>
      </c>
      <c r="I133" s="201">
        <v>2016</v>
      </c>
      <c r="J133" s="201" t="s">
        <v>985</v>
      </c>
      <c r="K133" s="198" t="s">
        <v>2615</v>
      </c>
      <c r="L133" s="138" t="s">
        <v>2616</v>
      </c>
      <c r="M133" s="138" t="s">
        <v>2617</v>
      </c>
      <c r="N133" s="228" t="s">
        <v>580</v>
      </c>
      <c r="O133" s="135">
        <v>20</v>
      </c>
    </row>
    <row r="134" spans="1:15" ht="153.75">
      <c r="A134" s="198" t="s">
        <v>2226</v>
      </c>
      <c r="B134" s="198" t="s">
        <v>2618</v>
      </c>
      <c r="C134" s="201" t="s">
        <v>843</v>
      </c>
      <c r="D134" s="198" t="s">
        <v>2612</v>
      </c>
      <c r="E134" s="426" t="s">
        <v>2613</v>
      </c>
      <c r="F134" s="126">
        <v>588</v>
      </c>
      <c r="G134" s="126"/>
      <c r="H134" s="198" t="s">
        <v>2614</v>
      </c>
      <c r="I134" s="201">
        <v>2016</v>
      </c>
      <c r="J134" s="201" t="s">
        <v>985</v>
      </c>
      <c r="K134" s="198" t="s">
        <v>2230</v>
      </c>
      <c r="L134" s="138" t="s">
        <v>2616</v>
      </c>
      <c r="M134" s="138" t="s">
        <v>2619</v>
      </c>
      <c r="N134" s="228" t="s">
        <v>580</v>
      </c>
      <c r="O134" s="135">
        <v>20</v>
      </c>
    </row>
    <row r="135" spans="1:15" ht="409.6">
      <c r="A135" s="458" t="s">
        <v>2620</v>
      </c>
      <c r="B135" s="458" t="s">
        <v>2621</v>
      </c>
      <c r="C135" s="201" t="s">
        <v>843</v>
      </c>
      <c r="D135" s="458" t="s">
        <v>2622</v>
      </c>
      <c r="E135" s="627" t="s">
        <v>2623</v>
      </c>
      <c r="F135" s="627">
        <v>1</v>
      </c>
      <c r="G135" s="458" t="s">
        <v>2624</v>
      </c>
      <c r="H135" s="285"/>
      <c r="I135" s="628">
        <v>2016</v>
      </c>
      <c r="J135" s="285" t="s">
        <v>795</v>
      </c>
      <c r="K135" s="458" t="s">
        <v>2625</v>
      </c>
      <c r="L135" s="629" t="s">
        <v>2626</v>
      </c>
      <c r="M135" s="449" t="s">
        <v>2627</v>
      </c>
      <c r="N135" s="228" t="s">
        <v>580</v>
      </c>
      <c r="O135" s="294">
        <v>20</v>
      </c>
    </row>
    <row r="136" spans="1:15" ht="318.75">
      <c r="A136" s="449" t="s">
        <v>2589</v>
      </c>
      <c r="B136" s="449" t="s">
        <v>2590</v>
      </c>
      <c r="C136" s="201" t="s">
        <v>843</v>
      </c>
      <c r="D136" s="449" t="s">
        <v>2591</v>
      </c>
      <c r="E136" s="627">
        <v>8</v>
      </c>
      <c r="F136" s="627">
        <v>2</v>
      </c>
      <c r="G136" s="449" t="s">
        <v>2490</v>
      </c>
      <c r="H136" s="285" t="s">
        <v>2592</v>
      </c>
      <c r="I136" s="628">
        <v>2016</v>
      </c>
      <c r="J136" s="285" t="s">
        <v>2593</v>
      </c>
      <c r="K136" s="630" t="s">
        <v>2594</v>
      </c>
      <c r="L136" s="458" t="s">
        <v>2595</v>
      </c>
      <c r="M136" s="449" t="s">
        <v>2596</v>
      </c>
      <c r="N136" s="228" t="s">
        <v>580</v>
      </c>
      <c r="O136" s="294">
        <v>20</v>
      </c>
    </row>
    <row r="137" spans="1:15">
      <c r="A137" s="175"/>
      <c r="B137" s="175"/>
      <c r="C137" s="124"/>
      <c r="D137" s="176"/>
      <c r="E137" s="177"/>
      <c r="F137" s="177"/>
      <c r="G137" s="178"/>
      <c r="H137" s="124"/>
      <c r="I137" s="124"/>
      <c r="J137" s="124"/>
      <c r="K137" s="177"/>
      <c r="L137" s="179"/>
      <c r="M137" s="179"/>
      <c r="N137" s="180"/>
      <c r="O137" s="180"/>
    </row>
    <row r="138" spans="1:15">
      <c r="A138" s="175"/>
      <c r="B138" s="175"/>
      <c r="C138" s="124"/>
      <c r="D138" s="176"/>
      <c r="E138" s="177"/>
      <c r="F138" s="177"/>
      <c r="G138" s="178"/>
      <c r="H138" s="124"/>
      <c r="I138" s="124"/>
      <c r="J138" s="124"/>
      <c r="K138" s="177"/>
      <c r="L138" s="179"/>
      <c r="M138" s="179"/>
      <c r="N138" s="180"/>
      <c r="O138" s="180"/>
    </row>
    <row r="139" spans="1:15">
      <c r="A139" s="175"/>
      <c r="B139" s="175"/>
      <c r="C139" s="124"/>
      <c r="D139" s="176"/>
      <c r="E139" s="177"/>
      <c r="F139" s="177"/>
      <c r="G139" s="178"/>
      <c r="H139" s="124"/>
      <c r="I139" s="124"/>
      <c r="J139" s="124"/>
      <c r="K139" s="177"/>
      <c r="L139" s="179"/>
      <c r="M139" s="179"/>
      <c r="N139" s="180"/>
      <c r="O139" s="180"/>
    </row>
    <row r="140" spans="1:15">
      <c r="A140" s="175"/>
      <c r="B140" s="175"/>
      <c r="C140" s="124"/>
      <c r="D140" s="176"/>
      <c r="E140" s="177"/>
      <c r="F140" s="177"/>
      <c r="G140" s="178"/>
      <c r="H140" s="124"/>
      <c r="I140" s="124"/>
      <c r="J140" s="124"/>
      <c r="K140" s="177"/>
      <c r="L140" s="179"/>
      <c r="M140" s="179"/>
      <c r="N140" s="180"/>
      <c r="O140" s="180"/>
    </row>
    <row r="141" spans="1:15">
      <c r="A141" s="175"/>
      <c r="B141" s="175"/>
      <c r="C141" s="124"/>
      <c r="D141" s="176"/>
      <c r="E141" s="177"/>
      <c r="F141" s="177"/>
      <c r="G141" s="178"/>
      <c r="H141" s="124"/>
      <c r="I141" s="124"/>
      <c r="J141" s="124"/>
      <c r="K141" s="177"/>
      <c r="L141" s="179"/>
      <c r="M141" s="179"/>
      <c r="N141" s="180"/>
      <c r="O141" s="180"/>
    </row>
    <row r="142" spans="1:15">
      <c r="A142" s="175"/>
      <c r="B142" s="175"/>
      <c r="C142" s="124"/>
      <c r="D142" s="176"/>
      <c r="E142" s="177"/>
      <c r="F142" s="177"/>
      <c r="G142" s="178"/>
      <c r="H142" s="124"/>
      <c r="I142" s="124"/>
      <c r="J142" s="124"/>
      <c r="K142" s="177"/>
      <c r="L142" s="179"/>
      <c r="M142" s="179"/>
      <c r="N142" s="180"/>
      <c r="O142" s="180"/>
    </row>
    <row r="143" spans="1:15">
      <c r="A143" s="175"/>
      <c r="B143" s="175"/>
      <c r="C143" s="124"/>
      <c r="D143" s="176"/>
      <c r="E143" s="177"/>
      <c r="F143" s="177"/>
      <c r="G143" s="178"/>
      <c r="H143" s="124"/>
      <c r="I143" s="124"/>
      <c r="J143" s="124"/>
      <c r="K143" s="177"/>
      <c r="L143" s="179"/>
      <c r="M143" s="179"/>
      <c r="N143" s="180"/>
      <c r="O143" s="180"/>
    </row>
    <row r="144" spans="1:15">
      <c r="A144" s="175"/>
      <c r="B144" s="175"/>
      <c r="C144" s="124"/>
      <c r="D144" s="176"/>
      <c r="E144" s="177"/>
      <c r="F144" s="177"/>
      <c r="G144" s="178"/>
      <c r="H144" s="124"/>
      <c r="I144" s="124"/>
      <c r="J144" s="124"/>
      <c r="K144" s="177"/>
      <c r="L144" s="179"/>
      <c r="M144" s="179"/>
      <c r="N144" s="180"/>
      <c r="O144" s="180"/>
    </row>
    <row r="145" spans="1:15">
      <c r="A145" s="175"/>
      <c r="B145" s="175"/>
      <c r="C145" s="124"/>
      <c r="D145" s="176"/>
      <c r="E145" s="177"/>
      <c r="F145" s="177"/>
      <c r="G145" s="178"/>
      <c r="H145" s="124"/>
      <c r="I145" s="124"/>
      <c r="J145" s="124"/>
      <c r="K145" s="177"/>
      <c r="L145" s="179"/>
      <c r="M145" s="179"/>
      <c r="N145" s="180"/>
      <c r="O145" s="180"/>
    </row>
    <row r="146" spans="1:15">
      <c r="A146" s="175"/>
      <c r="B146" s="175"/>
      <c r="C146" s="124"/>
      <c r="D146" s="176"/>
      <c r="E146" s="177"/>
      <c r="F146" s="177"/>
      <c r="G146" s="178"/>
      <c r="H146" s="124"/>
      <c r="I146" s="124"/>
      <c r="J146" s="124"/>
      <c r="K146" s="177"/>
      <c r="L146" s="179"/>
      <c r="M146" s="179"/>
      <c r="N146" s="180"/>
      <c r="O146" s="180"/>
    </row>
    <row r="147" spans="1:15">
      <c r="A147" s="175"/>
      <c r="B147" s="175"/>
      <c r="C147" s="124"/>
      <c r="D147" s="176"/>
      <c r="E147" s="177"/>
      <c r="F147" s="177"/>
      <c r="G147" s="178"/>
      <c r="H147" s="124"/>
      <c r="I147" s="124"/>
      <c r="J147" s="124"/>
      <c r="K147" s="177"/>
      <c r="L147" s="179"/>
      <c r="M147" s="179"/>
      <c r="N147" s="180"/>
      <c r="O147" s="180"/>
    </row>
    <row r="148" spans="1:15">
      <c r="A148" s="175"/>
      <c r="B148" s="175"/>
      <c r="C148" s="124"/>
      <c r="D148" s="176"/>
      <c r="E148" s="177"/>
      <c r="F148" s="177"/>
      <c r="G148" s="178"/>
      <c r="H148" s="124"/>
      <c r="I148" s="124"/>
      <c r="J148" s="124"/>
      <c r="K148" s="177"/>
      <c r="L148" s="179"/>
      <c r="M148" s="179"/>
      <c r="N148" s="180"/>
      <c r="O148" s="180"/>
    </row>
    <row r="149" spans="1:15">
      <c r="A149" s="175"/>
      <c r="B149" s="175"/>
      <c r="C149" s="124"/>
      <c r="D149" s="176"/>
      <c r="E149" s="177"/>
      <c r="F149" s="177"/>
      <c r="G149" s="178"/>
      <c r="H149" s="124"/>
      <c r="I149" s="124"/>
      <c r="J149" s="124"/>
      <c r="K149" s="177"/>
      <c r="L149" s="179"/>
      <c r="M149" s="179"/>
      <c r="N149" s="180"/>
      <c r="O149" s="180"/>
    </row>
    <row r="150" spans="1:15">
      <c r="A150" s="175"/>
      <c r="B150" s="175"/>
      <c r="C150" s="124"/>
      <c r="D150" s="176"/>
      <c r="E150" s="177"/>
      <c r="F150" s="177"/>
      <c r="G150" s="178"/>
      <c r="H150" s="124"/>
      <c r="I150" s="124"/>
      <c r="J150" s="124"/>
      <c r="K150" s="177"/>
      <c r="L150" s="179"/>
      <c r="M150" s="179"/>
      <c r="N150" s="180"/>
      <c r="O150" s="180"/>
    </row>
    <row r="151" spans="1:15">
      <c r="A151" s="175"/>
      <c r="B151" s="175"/>
      <c r="C151" s="124"/>
      <c r="D151" s="176"/>
      <c r="E151" s="177"/>
      <c r="F151" s="177"/>
      <c r="G151" s="178"/>
      <c r="H151" s="124"/>
      <c r="I151" s="124"/>
      <c r="J151" s="124"/>
      <c r="K151" s="177"/>
      <c r="L151" s="179"/>
      <c r="M151" s="179"/>
      <c r="N151" s="180"/>
      <c r="O151" s="180"/>
    </row>
    <row r="152" spans="1:15">
      <c r="A152" s="175"/>
      <c r="B152" s="175"/>
      <c r="C152" s="124"/>
      <c r="D152" s="176"/>
      <c r="E152" s="177"/>
      <c r="F152" s="177"/>
      <c r="G152" s="178"/>
      <c r="H152" s="124"/>
      <c r="I152" s="124"/>
      <c r="J152" s="124"/>
      <c r="K152" s="177"/>
      <c r="L152" s="179"/>
      <c r="M152" s="179"/>
      <c r="N152" s="180"/>
      <c r="O152" s="180"/>
    </row>
    <row r="153" spans="1:15">
      <c r="A153" s="175"/>
      <c r="B153" s="175"/>
      <c r="C153" s="124"/>
      <c r="D153" s="176"/>
      <c r="E153" s="177"/>
      <c r="F153" s="177"/>
      <c r="G153" s="178"/>
      <c r="H153" s="124"/>
      <c r="I153" s="124"/>
      <c r="J153" s="124"/>
      <c r="K153" s="177"/>
      <c r="L153" s="179"/>
      <c r="M153" s="179"/>
      <c r="N153" s="180"/>
      <c r="O153" s="180"/>
    </row>
    <row r="154" spans="1:15">
      <c r="A154" s="175"/>
      <c r="B154" s="175"/>
      <c r="C154" s="124"/>
      <c r="D154" s="176"/>
      <c r="E154" s="177"/>
      <c r="F154" s="177"/>
      <c r="G154" s="178"/>
      <c r="H154" s="124"/>
      <c r="I154" s="124"/>
      <c r="J154" s="124"/>
      <c r="K154" s="177"/>
      <c r="L154" s="179"/>
      <c r="M154" s="179"/>
      <c r="N154" s="180"/>
      <c r="O154" s="180"/>
    </row>
    <row r="155" spans="1:15">
      <c r="A155" s="175"/>
      <c r="B155" s="175"/>
      <c r="C155" s="124"/>
      <c r="D155" s="176"/>
      <c r="E155" s="177"/>
      <c r="F155" s="177"/>
      <c r="G155" s="178"/>
      <c r="H155" s="124"/>
      <c r="I155" s="124"/>
      <c r="J155" s="124"/>
      <c r="K155" s="177"/>
      <c r="L155" s="179"/>
      <c r="M155" s="179"/>
      <c r="N155" s="180"/>
      <c r="O155" s="180"/>
    </row>
    <row r="156" spans="1:15">
      <c r="A156" s="175"/>
      <c r="B156" s="175"/>
      <c r="C156" s="124"/>
      <c r="D156" s="176"/>
      <c r="E156" s="177"/>
      <c r="F156" s="177"/>
      <c r="G156" s="178"/>
      <c r="H156" s="124"/>
      <c r="I156" s="124"/>
      <c r="J156" s="124"/>
      <c r="K156" s="177"/>
      <c r="L156" s="179"/>
      <c r="M156" s="179"/>
      <c r="N156" s="180"/>
      <c r="O156" s="180"/>
    </row>
    <row r="157" spans="1:15">
      <c r="A157" s="175"/>
      <c r="B157" s="175"/>
      <c r="C157" s="124"/>
      <c r="D157" s="176"/>
      <c r="E157" s="177"/>
      <c r="F157" s="177"/>
      <c r="G157" s="178"/>
      <c r="H157" s="124"/>
      <c r="I157" s="124"/>
      <c r="J157" s="124"/>
      <c r="K157" s="177"/>
      <c r="L157" s="179"/>
      <c r="M157" s="179"/>
      <c r="N157" s="180"/>
      <c r="O157" s="180"/>
    </row>
    <row r="158" spans="1:15">
      <c r="A158" s="175"/>
      <c r="B158" s="175"/>
      <c r="C158" s="124"/>
      <c r="D158" s="176"/>
      <c r="E158" s="177"/>
      <c r="F158" s="177"/>
      <c r="G158" s="178"/>
      <c r="H158" s="124"/>
      <c r="I158" s="124"/>
      <c r="J158" s="124"/>
      <c r="K158" s="177"/>
      <c r="L158" s="179"/>
      <c r="M158" s="179"/>
      <c r="N158" s="180"/>
      <c r="O158" s="180"/>
    </row>
    <row r="159" spans="1:15">
      <c r="A159" s="175"/>
      <c r="B159" s="175"/>
      <c r="C159" s="124"/>
      <c r="D159" s="176"/>
      <c r="E159" s="177"/>
      <c r="F159" s="177"/>
      <c r="G159" s="178"/>
      <c r="H159" s="124"/>
      <c r="I159" s="124"/>
      <c r="J159" s="124"/>
      <c r="K159" s="177"/>
      <c r="L159" s="179"/>
      <c r="M159" s="179"/>
      <c r="N159" s="180"/>
      <c r="O159" s="180"/>
    </row>
    <row r="160" spans="1:15">
      <c r="A160" s="175"/>
      <c r="B160" s="175"/>
      <c r="C160" s="124"/>
      <c r="D160" s="176"/>
      <c r="E160" s="177"/>
      <c r="F160" s="177"/>
      <c r="G160" s="178"/>
      <c r="H160" s="124"/>
      <c r="I160" s="124"/>
      <c r="J160" s="124"/>
      <c r="K160" s="177"/>
      <c r="L160" s="179"/>
      <c r="M160" s="179"/>
      <c r="N160" s="180"/>
      <c r="O160" s="180"/>
    </row>
    <row r="161" spans="1:15">
      <c r="A161" s="175"/>
      <c r="B161" s="175"/>
      <c r="C161" s="124"/>
      <c r="D161" s="176"/>
      <c r="E161" s="177"/>
      <c r="F161" s="177"/>
      <c r="G161" s="178"/>
      <c r="H161" s="124"/>
      <c r="I161" s="124"/>
      <c r="J161" s="124"/>
      <c r="K161" s="177"/>
      <c r="L161" s="179"/>
      <c r="M161" s="179"/>
      <c r="N161" s="180"/>
      <c r="O161" s="180"/>
    </row>
    <row r="162" spans="1:15">
      <c r="A162" s="175"/>
      <c r="B162" s="175"/>
      <c r="C162" s="124"/>
      <c r="D162" s="176"/>
      <c r="E162" s="177"/>
      <c r="F162" s="177"/>
      <c r="G162" s="178"/>
      <c r="H162" s="124"/>
      <c r="I162" s="124"/>
      <c r="J162" s="124"/>
      <c r="K162" s="177"/>
      <c r="L162" s="179"/>
      <c r="M162" s="179"/>
      <c r="N162" s="180"/>
      <c r="O162" s="180"/>
    </row>
    <row r="163" spans="1:15">
      <c r="A163" s="175"/>
      <c r="B163" s="175"/>
      <c r="C163" s="124"/>
      <c r="D163" s="176"/>
      <c r="E163" s="177"/>
      <c r="F163" s="177"/>
      <c r="G163" s="178"/>
      <c r="H163" s="124"/>
      <c r="I163" s="124"/>
      <c r="J163" s="124"/>
      <c r="K163" s="177"/>
      <c r="L163" s="179"/>
      <c r="M163" s="179"/>
      <c r="N163" s="180"/>
      <c r="O163" s="180"/>
    </row>
    <row r="164" spans="1:15">
      <c r="A164" s="175"/>
      <c r="B164" s="175"/>
      <c r="C164" s="124"/>
      <c r="D164" s="176"/>
      <c r="E164" s="177"/>
      <c r="F164" s="177"/>
      <c r="G164" s="178"/>
      <c r="H164" s="124"/>
      <c r="I164" s="124"/>
      <c r="J164" s="124"/>
      <c r="K164" s="177"/>
      <c r="L164" s="179"/>
      <c r="M164" s="179"/>
      <c r="N164" s="180"/>
      <c r="O164" s="180"/>
    </row>
    <row r="165" spans="1:15">
      <c r="A165" s="175"/>
      <c r="B165" s="175"/>
      <c r="C165" s="124"/>
      <c r="D165" s="176"/>
      <c r="E165" s="177"/>
      <c r="F165" s="177"/>
      <c r="G165" s="178"/>
      <c r="H165" s="124"/>
      <c r="I165" s="124"/>
      <c r="J165" s="124"/>
      <c r="K165" s="177"/>
      <c r="L165" s="179"/>
      <c r="M165" s="179"/>
      <c r="N165" s="180"/>
      <c r="O165" s="180"/>
    </row>
    <row r="166" spans="1:15">
      <c r="A166" s="175"/>
      <c r="B166" s="175"/>
      <c r="C166" s="124"/>
      <c r="D166" s="176"/>
      <c r="E166" s="177"/>
      <c r="F166" s="177"/>
      <c r="G166" s="178"/>
      <c r="H166" s="124"/>
      <c r="I166" s="124"/>
      <c r="J166" s="124"/>
      <c r="K166" s="177"/>
      <c r="L166" s="179"/>
      <c r="M166" s="179"/>
      <c r="N166" s="180"/>
      <c r="O166" s="180"/>
    </row>
    <row r="167" spans="1:15">
      <c r="A167" s="175"/>
      <c r="B167" s="175"/>
      <c r="C167" s="124"/>
      <c r="D167" s="176"/>
      <c r="E167" s="177"/>
      <c r="F167" s="177"/>
      <c r="G167" s="178"/>
      <c r="H167" s="124"/>
      <c r="I167" s="124"/>
      <c r="J167" s="124"/>
      <c r="K167" s="177"/>
      <c r="L167" s="179"/>
      <c r="M167" s="179"/>
      <c r="N167" s="180"/>
      <c r="O167" s="180"/>
    </row>
    <row r="168" spans="1:15">
      <c r="A168" s="175"/>
      <c r="B168" s="175"/>
      <c r="C168" s="124"/>
      <c r="D168" s="176"/>
      <c r="E168" s="177"/>
      <c r="F168" s="177"/>
      <c r="G168" s="178"/>
      <c r="H168" s="124"/>
      <c r="I168" s="124"/>
      <c r="J168" s="124"/>
      <c r="K168" s="177"/>
      <c r="L168" s="179"/>
      <c r="M168" s="179"/>
      <c r="N168" s="180"/>
      <c r="O168" s="180"/>
    </row>
    <row r="169" spans="1:15">
      <c r="A169" s="175"/>
      <c r="B169" s="175"/>
      <c r="C169" s="124"/>
      <c r="D169" s="176"/>
      <c r="E169" s="177"/>
      <c r="F169" s="177"/>
      <c r="G169" s="178"/>
      <c r="H169" s="124"/>
      <c r="I169" s="124"/>
      <c r="J169" s="124"/>
      <c r="K169" s="177"/>
      <c r="L169" s="179"/>
      <c r="M169" s="179"/>
      <c r="N169" s="180"/>
      <c r="O169" s="180"/>
    </row>
    <row r="170" spans="1:15">
      <c r="A170" s="175"/>
      <c r="B170" s="175"/>
      <c r="C170" s="124"/>
      <c r="D170" s="176"/>
      <c r="E170" s="177"/>
      <c r="F170" s="177"/>
      <c r="G170" s="178"/>
      <c r="H170" s="124"/>
      <c r="I170" s="124"/>
      <c r="J170" s="124"/>
      <c r="K170" s="177"/>
      <c r="L170" s="179"/>
      <c r="M170" s="179"/>
      <c r="N170" s="180"/>
      <c r="O170" s="180"/>
    </row>
    <row r="171" spans="1:15">
      <c r="A171" s="175"/>
      <c r="B171" s="175"/>
      <c r="C171" s="124"/>
      <c r="D171" s="176"/>
      <c r="E171" s="177"/>
      <c r="F171" s="177"/>
      <c r="G171" s="178"/>
      <c r="H171" s="124"/>
      <c r="I171" s="124"/>
      <c r="J171" s="124"/>
      <c r="K171" s="177"/>
      <c r="L171" s="179"/>
      <c r="M171" s="179"/>
      <c r="N171" s="180"/>
      <c r="O171" s="180"/>
    </row>
    <row r="172" spans="1:15">
      <c r="A172" s="175"/>
      <c r="B172" s="175"/>
      <c r="C172" s="124"/>
      <c r="D172" s="176"/>
      <c r="E172" s="177"/>
      <c r="F172" s="177"/>
      <c r="G172" s="178"/>
      <c r="H172" s="124"/>
      <c r="I172" s="124"/>
      <c r="J172" s="124"/>
      <c r="K172" s="177"/>
      <c r="L172" s="179"/>
      <c r="M172" s="179"/>
      <c r="N172" s="180"/>
      <c r="O172" s="180"/>
    </row>
    <row r="173" spans="1:15">
      <c r="A173" s="175"/>
      <c r="B173" s="175"/>
      <c r="C173" s="124"/>
      <c r="D173" s="176"/>
      <c r="E173" s="177"/>
      <c r="F173" s="177"/>
      <c r="G173" s="178"/>
      <c r="H173" s="124"/>
      <c r="I173" s="124"/>
      <c r="J173" s="124"/>
      <c r="K173" s="177"/>
      <c r="L173" s="179"/>
      <c r="M173" s="179"/>
      <c r="N173" s="180"/>
      <c r="O173" s="180"/>
    </row>
    <row r="174" spans="1:15">
      <c r="A174" s="175"/>
      <c r="B174" s="175"/>
      <c r="C174" s="124"/>
      <c r="D174" s="176"/>
      <c r="E174" s="177"/>
      <c r="F174" s="177"/>
      <c r="G174" s="178"/>
      <c r="H174" s="124"/>
      <c r="I174" s="124"/>
      <c r="J174" s="124"/>
      <c r="K174" s="177"/>
      <c r="L174" s="179"/>
      <c r="M174" s="179"/>
      <c r="N174" s="180"/>
      <c r="O174" s="180"/>
    </row>
    <row r="175" spans="1:15">
      <c r="A175" s="175"/>
      <c r="B175" s="175"/>
      <c r="C175" s="124"/>
      <c r="D175" s="176"/>
      <c r="E175" s="177"/>
      <c r="F175" s="177"/>
      <c r="G175" s="178"/>
      <c r="H175" s="124"/>
      <c r="I175" s="124"/>
      <c r="J175" s="124"/>
      <c r="K175" s="177"/>
      <c r="L175" s="179"/>
      <c r="M175" s="179"/>
      <c r="N175" s="180"/>
      <c r="O175" s="180"/>
    </row>
    <row r="176" spans="1:15">
      <c r="A176" s="175"/>
      <c r="B176" s="175"/>
      <c r="C176" s="124"/>
      <c r="D176" s="176"/>
      <c r="E176" s="177"/>
      <c r="F176" s="177"/>
      <c r="G176" s="178"/>
      <c r="H176" s="124"/>
      <c r="I176" s="124"/>
      <c r="J176" s="124"/>
      <c r="K176" s="177"/>
      <c r="L176" s="179"/>
      <c r="M176" s="179"/>
      <c r="N176" s="180"/>
      <c r="O176" s="180"/>
    </row>
    <row r="177" spans="1:15">
      <c r="A177" s="175"/>
      <c r="B177" s="175"/>
      <c r="C177" s="124"/>
      <c r="D177" s="176"/>
      <c r="E177" s="177"/>
      <c r="F177" s="177"/>
      <c r="G177" s="178"/>
      <c r="H177" s="124"/>
      <c r="I177" s="124"/>
      <c r="J177" s="124"/>
      <c r="K177" s="177"/>
      <c r="L177" s="179"/>
      <c r="M177" s="179"/>
      <c r="N177" s="180"/>
      <c r="O177" s="180"/>
    </row>
    <row r="178" spans="1:15">
      <c r="A178" s="175"/>
      <c r="B178" s="175"/>
      <c r="C178" s="124"/>
      <c r="D178" s="176"/>
      <c r="E178" s="177"/>
      <c r="F178" s="177"/>
      <c r="G178" s="178"/>
      <c r="H178" s="124"/>
      <c r="I178" s="124"/>
      <c r="J178" s="124"/>
      <c r="K178" s="177"/>
      <c r="L178" s="179"/>
      <c r="M178" s="179"/>
      <c r="N178" s="180"/>
      <c r="O178" s="180"/>
    </row>
    <row r="179" spans="1:15">
      <c r="A179" s="175"/>
      <c r="B179" s="175"/>
      <c r="C179" s="124"/>
      <c r="D179" s="176"/>
      <c r="E179" s="177"/>
      <c r="F179" s="177"/>
      <c r="G179" s="178"/>
      <c r="H179" s="124"/>
      <c r="I179" s="124"/>
      <c r="J179" s="124"/>
      <c r="K179" s="177"/>
      <c r="L179" s="179"/>
      <c r="M179" s="179"/>
      <c r="N179" s="180"/>
      <c r="O179" s="180"/>
    </row>
    <row r="180" spans="1:15">
      <c r="A180" s="175"/>
      <c r="B180" s="175"/>
      <c r="C180" s="124"/>
      <c r="D180" s="176"/>
      <c r="E180" s="177"/>
      <c r="F180" s="177"/>
      <c r="G180" s="178"/>
      <c r="H180" s="124"/>
      <c r="I180" s="124"/>
      <c r="J180" s="124"/>
      <c r="K180" s="177"/>
      <c r="L180" s="179"/>
      <c r="M180" s="179"/>
      <c r="N180" s="180"/>
      <c r="O180" s="180"/>
    </row>
    <row r="181" spans="1:15">
      <c r="A181" s="175"/>
      <c r="B181" s="175"/>
      <c r="C181" s="124"/>
      <c r="D181" s="176"/>
      <c r="E181" s="177"/>
      <c r="F181" s="177"/>
      <c r="G181" s="178"/>
      <c r="H181" s="124"/>
      <c r="I181" s="124"/>
      <c r="J181" s="124"/>
      <c r="K181" s="177"/>
      <c r="L181" s="179"/>
      <c r="M181" s="179"/>
      <c r="N181" s="180"/>
      <c r="O181" s="180"/>
    </row>
    <row r="182" spans="1:15">
      <c r="A182" s="175"/>
      <c r="B182" s="175"/>
      <c r="C182" s="124"/>
      <c r="D182" s="176"/>
      <c r="E182" s="177"/>
      <c r="F182" s="177"/>
      <c r="G182" s="178"/>
      <c r="H182" s="124"/>
      <c r="I182" s="124"/>
      <c r="J182" s="124"/>
      <c r="K182" s="177"/>
      <c r="L182" s="179"/>
      <c r="M182" s="179"/>
      <c r="N182" s="180"/>
      <c r="O182" s="180"/>
    </row>
    <row r="183" spans="1:15">
      <c r="A183" s="175"/>
      <c r="B183" s="175"/>
      <c r="C183" s="124"/>
      <c r="D183" s="176"/>
      <c r="E183" s="177"/>
      <c r="F183" s="177"/>
      <c r="G183" s="178"/>
      <c r="H183" s="124"/>
      <c r="I183" s="124"/>
      <c r="J183" s="124"/>
      <c r="K183" s="177"/>
      <c r="L183" s="179"/>
      <c r="M183" s="179"/>
      <c r="N183" s="180"/>
      <c r="O183" s="180"/>
    </row>
    <row r="184" spans="1:15">
      <c r="A184" s="175"/>
      <c r="B184" s="175"/>
      <c r="C184" s="124"/>
      <c r="D184" s="176"/>
      <c r="E184" s="177"/>
      <c r="F184" s="177"/>
      <c r="G184" s="178"/>
      <c r="H184" s="124"/>
      <c r="I184" s="124"/>
      <c r="J184" s="124"/>
      <c r="K184" s="177"/>
      <c r="L184" s="179"/>
      <c r="M184" s="179"/>
      <c r="N184" s="180"/>
      <c r="O184" s="180"/>
    </row>
    <row r="185" spans="1:15">
      <c r="A185" s="181"/>
      <c r="B185" s="181"/>
      <c r="C185" s="182"/>
      <c r="D185" s="146"/>
      <c r="E185" s="183"/>
      <c r="F185" s="183"/>
      <c r="G185" s="184"/>
      <c r="H185" s="182"/>
      <c r="I185" s="182"/>
      <c r="J185" s="182"/>
      <c r="K185" s="185"/>
      <c r="L185" s="143"/>
      <c r="M185" s="143"/>
      <c r="N185" s="134"/>
      <c r="O185" s="186"/>
    </row>
    <row r="186" spans="1:15">
      <c r="A186" s="181"/>
      <c r="B186" s="181"/>
      <c r="C186" s="182"/>
      <c r="D186" s="146"/>
      <c r="E186" s="183"/>
      <c r="F186" s="183"/>
      <c r="G186" s="184"/>
      <c r="H186" s="182"/>
      <c r="I186" s="182"/>
      <c r="J186" s="182"/>
      <c r="K186" s="185"/>
      <c r="L186" s="143"/>
      <c r="M186" s="143"/>
      <c r="N186" s="187"/>
      <c r="O186" s="186"/>
    </row>
    <row r="187" spans="1:15">
      <c r="A187" s="181"/>
      <c r="B187" s="181"/>
      <c r="C187" s="182"/>
      <c r="D187" s="146"/>
      <c r="E187" s="183"/>
      <c r="F187" s="183"/>
      <c r="G187" s="184"/>
      <c r="H187" s="182"/>
      <c r="I187" s="182"/>
      <c r="J187" s="182"/>
      <c r="K187" s="185"/>
      <c r="L187" s="143"/>
      <c r="M187" s="143"/>
      <c r="N187" s="188"/>
      <c r="O187" s="151"/>
    </row>
    <row r="188" spans="1:15">
      <c r="A188" s="181"/>
      <c r="B188" s="181"/>
      <c r="C188" s="182"/>
      <c r="D188" s="146"/>
      <c r="E188" s="183"/>
      <c r="F188" s="183"/>
      <c r="G188" s="184"/>
      <c r="H188" s="182"/>
      <c r="I188" s="182"/>
      <c r="J188" s="182"/>
      <c r="K188" s="185"/>
      <c r="L188" s="143"/>
      <c r="M188" s="143"/>
      <c r="N188" s="188"/>
      <c r="O188" s="151"/>
    </row>
    <row r="189" spans="1:15">
      <c r="A189" s="181"/>
      <c r="B189" s="181"/>
      <c r="C189" s="182"/>
      <c r="D189" s="146"/>
      <c r="E189" s="183"/>
      <c r="F189" s="183"/>
      <c r="G189" s="184"/>
      <c r="H189" s="182"/>
      <c r="I189" s="182"/>
      <c r="J189" s="182"/>
      <c r="K189" s="185"/>
      <c r="L189" s="143"/>
      <c r="M189" s="143"/>
      <c r="N189" s="188"/>
      <c r="O189" s="151"/>
    </row>
    <row r="190" spans="1:15">
      <c r="A190" s="189"/>
      <c r="B190" s="189"/>
      <c r="C190" s="144"/>
      <c r="D190" s="143"/>
      <c r="E190" s="190"/>
      <c r="F190" s="190"/>
      <c r="G190" s="154"/>
      <c r="H190" s="144"/>
      <c r="I190" s="190"/>
      <c r="J190" s="144"/>
      <c r="K190" s="152"/>
      <c r="L190" s="143"/>
      <c r="M190" s="143"/>
      <c r="N190" s="191"/>
      <c r="O190" s="192"/>
    </row>
    <row r="191" spans="1:15">
      <c r="A191" s="189"/>
      <c r="B191" s="189"/>
      <c r="C191" s="144"/>
      <c r="D191" s="143"/>
      <c r="E191" s="190"/>
      <c r="F191" s="190"/>
      <c r="G191" s="154"/>
      <c r="H191" s="144"/>
      <c r="I191" s="190"/>
      <c r="J191" s="144"/>
      <c r="K191" s="152"/>
      <c r="L191" s="143"/>
      <c r="M191" s="143"/>
      <c r="N191" s="193"/>
      <c r="O191" s="192"/>
    </row>
    <row r="192" spans="1:15">
      <c r="A192" s="110" t="s">
        <v>126</v>
      </c>
      <c r="B192" s="111"/>
      <c r="C192" s="112"/>
      <c r="D192" s="112"/>
      <c r="E192" s="113"/>
      <c r="F192" s="113"/>
      <c r="G192" s="113"/>
      <c r="H192" s="114"/>
      <c r="I192" s="114"/>
      <c r="J192" s="114"/>
      <c r="K192" s="115"/>
      <c r="L192" s="114"/>
      <c r="M192" s="114"/>
      <c r="N192" s="116"/>
      <c r="O192" s="117">
        <f>SUM(O9:O191)</f>
        <v>4264</v>
      </c>
    </row>
  </sheetData>
  <mergeCells count="4">
    <mergeCell ref="A2:O2"/>
    <mergeCell ref="A4:O4"/>
    <mergeCell ref="A5:O5"/>
    <mergeCell ref="A6:O6"/>
  </mergeCells>
  <phoneticPr fontId="21" type="noConversion"/>
  <hyperlinks>
    <hyperlink ref="M9" r:id="rId1"/>
    <hyperlink ref="M11" r:id="rId2" display="http://textile.webhost.uoradea.ro/Annals/Volumes.html"/>
    <hyperlink ref="M14" display="http://web.a.ebscohost.com/abstract?direct=true&amp;profile=ehost&amp;scope=site&amp;authtype=crawler&amp;jrnl=15837904&amp;AN=119379592&amp;h=CQtdv0fyMJX3i3Y%2ftd7Lp9ZCN3221RQ4Ht4z%2fQtYnALlqzVQyGsWRvGlBMNkyrUPLUP73yrC6JErU2NPf2aW3w%3d%3d&amp;crl=c&amp;resultNs=AdminWebAuth&amp;resultLocal"/>
    <hyperlink ref="M15" display="http://www.auif.utcluj.ro/en/72-volume-14-2016-issue-2. html https://www.scopus.com/record/display.uri?eid=2-s2.0-84994378530&amp;origin=resultslist&amp;sort=plf-f&amp;src=s&amp;st1=coman%2cd&amp;nlo=&amp;nlr=&amp;nls=&amp;sid=14B7D5FB13F3F35B77D24EA09BD3035B.wsnAw8kcdt7IPYLO0V48gA%3a35"/>
    <hyperlink ref="M17" r:id="rId3"/>
    <hyperlink ref="M19" display="http://web.a.ebscohost.com/abstract?direct=true&amp;profile=ehost&amp;scope=site&amp;authtype=crawler&amp;jrnl=15837904&amp;AN=119379592&amp;h=CQtdv0fyMJX3i3Y%2ftd7Lp9ZCN3221RQ4Ht4z%2fQtYnALlqzVQyGsWRvGlBMNkyrUPLUP73yrC6JErU2NPf2aW3w%3d%3d&amp;crl=c&amp;resultNs=AdminWebAuth&amp;resultLocal"/>
    <hyperlink ref="M24" r:id="rId4" display="https://doi.org/10.1515/aucts-2016-0004"/>
    <hyperlink ref="M23" r:id="rId5"/>
    <hyperlink ref="M25" r:id="rId6"/>
    <hyperlink ref="M33" display="http://web.a.ebscohost.com/abstract?direct=true&amp;profile=ehost&amp;scope=site&amp;authtype=crawler&amp;jrnl=15837904&amp;AN=119379592&amp;h=CQtdv0fyMJX3i3Y%2ftd7Lp9ZCN3221RQ4Ht4z%2fQtYnALlqzVQyGsWRvGlBMNkyrUPLUP73yrC6JErU2NPf2aW3w%3d%3d&amp;crl=c&amp;resultNs=AdminWebAuth&amp;resultLocal"/>
    <hyperlink ref="M34" r:id="rId7"/>
    <hyperlink ref="M36" r:id="rId8"/>
    <hyperlink ref="M37" r:id="rId9"/>
    <hyperlink ref="H38" r:id="rId10"/>
    <hyperlink ref="H39" r:id="rId11"/>
    <hyperlink ref="M42" r:id="rId12" display="https://www.scopus.com/authid/detail.uri?authorId=15834445800;  "/>
    <hyperlink ref="M47" r:id="rId13"/>
    <hyperlink ref="M48" r:id="rId14"/>
    <hyperlink ref="M49" r:id="rId15"/>
    <hyperlink ref="H51" r:id="rId16" display="https://doi.org/10.1109/IPTA.2016.7821038"/>
    <hyperlink ref="M51" r:id="rId17"/>
    <hyperlink ref="H52" r:id="rId18" display="https://doi.org/10.1109/IPTA.2016.7820981"/>
    <hyperlink ref="M53" r:id="rId19"/>
    <hyperlink ref="M54" r:id="rId20" display="http://www.stiintasiinginerie.ro/ descrie Conferinta internationala - multidisciplinara „Profesorul Dorin Pavel - fondatorul hidroenergeticii românesti&quot;"/>
    <hyperlink ref="M55" r:id="rId21"/>
    <hyperlink ref="M56" r:id="rId22"/>
    <hyperlink ref="M59" r:id="rId23"/>
    <hyperlink ref="H60" r:id="rId24" display="http://dx.doi.org/10.11591/edulearn.v10i2.3259"/>
    <hyperlink ref="M60" r:id="rId25"/>
    <hyperlink ref="L68" r:id="rId26"/>
    <hyperlink ref="M68" r:id="rId27"/>
    <hyperlink ref="M69" r:id="rId28" display="www.indexcopernicus.com"/>
    <hyperlink ref="M70" r:id="rId29" display="www.indexcopernicus.com"/>
    <hyperlink ref="M71" r:id="rId30" location="id684"/>
    <hyperlink ref="M74" r:id="rId31"/>
    <hyperlink ref="M75" r:id="rId32"/>
    <hyperlink ref="M79" r:id="rId33"/>
    <hyperlink ref="M81" r:id="rId34"/>
    <hyperlink ref="M82" r:id="rId35" display="http://www.utgjiu.ro/revista/ec/pdf/2016-03/54_HULPUS, MIRICESCU.pdf"/>
    <hyperlink ref="M83" r:id="rId36"/>
    <hyperlink ref="H85" r:id="rId37" display="http://dx.doi.org/10.21125/inted.2016"/>
    <hyperlink ref="M94" r:id="rId38" display="http://www.auif.utcluj.ro/images/AJME_3_2016_SPLIT_AND_JOIN/L7"/>
    <hyperlink ref="M95" r:id="rId39" display="https://www.ebscohost.com/titleLists/egs-coverage._x000a_htm"/>
    <hyperlink ref="M96" r:id="rId40" display="https://www.ebscohost.com/titleLists/egs-coverage._x000a_htm"/>
    <hyperlink ref="H86" r:id="rId41" display="http://dx.doi.org/10.21125/inted.2016"/>
    <hyperlink ref="M87" r:id="rId42" display="http://iopscience.iop.org/article/10.1088/1757-899X/145/4/042015/pdf"/>
    <hyperlink ref="M89" r:id="rId43" display="http://imtuoradea.ro/auo.fmte/doi.php?doi=10.15660/AUOFMTE.2016-2.3247"/>
    <hyperlink ref="M88" r:id="rId44" display="http://imtuoradea.ro/auo.fmte/doi.php?doi=10.15660/AUOFMTE.2016-2.3246"/>
    <hyperlink ref="M90" r:id="rId45"/>
    <hyperlink ref="M91" r:id="rId46"/>
    <hyperlink ref="L90" r:id="rId47" display="http://stiintasiinginerie.ro/category/revista/2016/volumul-30/page/2/"/>
    <hyperlink ref="L91" r:id="rId48" display="http://stiintasiinginerie.ro/category/revista/2016/volumul-30/page/2/"/>
    <hyperlink ref="M92" r:id="rId49"/>
    <hyperlink ref="M93" display="https://www.mendeley.com/research-papers/search/?query=&amp;title=MANAGERIAL+STAFFING%2C+COORDINATING+AND+CONTROLLING+INFLUENCED+BY+CREATIVITY+AND+BENCHMARKING&amp;author=Moraru+GM&amp;abstract=&amp;meshterm=&amp;type=&amp;date=any&amp;yearfrom=&amp;yearto=&amp;disciplines=selected&amp;discipli"/>
    <hyperlink ref="H101" r:id="rId50" display="http://dx.doi.org/10.1088/1757-899X/145/4/042015"/>
    <hyperlink ref="A101" r:id="rId51" display="http://iopscience.iop.org/article/10.1088/1757-899X/145/4/042015?fromSearchPage=true"/>
    <hyperlink ref="M98" r:id="rId52" display="https://scholar.google.ro/citations?view_op=view_citation&amp;hl=ro&amp;user=-XFTtU8AAAAJ&amp;citation_for_view=-XFTtU8AAAAJ:UebtZRa9Y70C    "/>
    <hyperlink ref="M99" r:id="rId53" display="https://scholar.google.ro/citations?user=-XFTtU8AAAAJ&amp;hl=ro"/>
    <hyperlink ref="M104" display="http://ecai.ro/Arhiva/ECAI-2016%20VOLUMES/APLICATIE%20ECAI-2016%20VOLUME/ECAI-2016.php, http://ecai.ro/Arhiva/ECAI-2016%20VOLUMES/Program%20ECAI%202016.pdf, http://ecai.ro/Arhiva/ECAI-2016%20VOLUMES/APLICATIE%20ECAI-2016%20VOLUME/Poster.php, http://ecai.r"/>
    <hyperlink ref="D106" r:id="rId54" tooltip="Go to the information page for this source" display="https://www.scopus.com/source/sourceInfo.uri?sourceId=17700156720&amp;origin=recordpage"/>
    <hyperlink ref="H108" r:id="rId55"/>
    <hyperlink ref="M108" r:id="rId56"/>
    <hyperlink ref="H109" r:id="rId57"/>
    <hyperlink ref="M109" r:id="rId58"/>
    <hyperlink ref="H110" r:id="rId59"/>
    <hyperlink ref="M110" r:id="rId60" display="http://journals.bg.agh.edu.pl/DRILLING/index.php?vol=2016.33.2"/>
    <hyperlink ref="M129" r:id="rId61"/>
    <hyperlink ref="H132" r:id="rId62" display="http://dx.doi.org/10.1088/1757-899X/145/4/042015"/>
    <hyperlink ref="A132" r:id="rId63" display="http://iopscience.iop.org/article/10.1088/1757-899X/145/4/042015?fromSearchPage=true"/>
    <hyperlink ref="E133" r:id="rId64" display="https://link.springer.com/bookseries/7899"/>
    <hyperlink ref="E134" r:id="rId65" display="https://link.springer.com/bookseries/7899"/>
  </hyperlinks>
  <pageMargins left="0.511811023622047" right="0.31496062992126" top="0" bottom="0" header="0" footer="0"/>
  <pageSetup paperSize="9" scale="92" orientation="landscape" horizontalDpi="200" verticalDpi="200" r:id="rId66"/>
</worksheet>
</file>

<file path=xl/worksheets/sheet7.xml><?xml version="1.0" encoding="utf-8"?>
<worksheet xmlns="http://schemas.openxmlformats.org/spreadsheetml/2006/main" xmlns:r="http://schemas.openxmlformats.org/officeDocument/2006/relationships">
  <dimension ref="A2:N61"/>
  <sheetViews>
    <sheetView zoomScaleNormal="100" workbookViewId="0">
      <selection activeCell="A10" sqref="A10:N59"/>
    </sheetView>
  </sheetViews>
  <sheetFormatPr defaultColWidth="8.85546875" defaultRowHeight="15"/>
  <cols>
    <col min="1" max="1" width="24.140625" style="2" customWidth="1"/>
    <col min="2" max="2" width="13.85546875" style="7" customWidth="1"/>
    <col min="3" max="3" width="7.28515625" style="7" customWidth="1"/>
    <col min="4" max="4" width="15" style="1" customWidth="1"/>
    <col min="5" max="5" width="6" style="1" customWidth="1"/>
    <col min="6" max="6" width="6.7109375" style="1" customWidth="1"/>
    <col min="7" max="7" width="10" style="1" customWidth="1"/>
    <col min="8" max="9" width="9.140625" style="1" customWidth="1"/>
    <col min="10" max="10" width="8" style="1" customWidth="1"/>
    <col min="11" max="11" width="6.28515625" style="1" customWidth="1"/>
    <col min="12" max="12" width="6.140625" style="1" customWidth="1"/>
    <col min="13" max="13" width="7.140625" style="1" customWidth="1"/>
    <col min="14" max="14" width="9.140625" style="1" customWidth="1"/>
  </cols>
  <sheetData>
    <row r="2" spans="1:14" s="4" customFormat="1" ht="15" customHeight="1">
      <c r="A2" s="717" t="s">
        <v>238</v>
      </c>
      <c r="B2" s="713"/>
      <c r="C2" s="713"/>
      <c r="D2" s="713"/>
      <c r="E2" s="713"/>
      <c r="F2" s="713"/>
      <c r="G2" s="713"/>
      <c r="H2" s="713"/>
      <c r="I2" s="713"/>
      <c r="J2" s="713"/>
      <c r="K2" s="713"/>
      <c r="L2" s="713"/>
      <c r="M2" s="713"/>
      <c r="N2" s="713"/>
    </row>
    <row r="3" spans="1:14" s="4" customFormat="1" ht="15" customHeight="1">
      <c r="A3" s="726" t="s">
        <v>953</v>
      </c>
      <c r="B3" s="727"/>
      <c r="C3" s="727"/>
      <c r="D3" s="727"/>
      <c r="E3" s="727"/>
      <c r="F3" s="727"/>
      <c r="G3" s="727"/>
      <c r="H3" s="727"/>
      <c r="I3" s="727"/>
      <c r="J3" s="727"/>
      <c r="K3" s="727"/>
      <c r="L3" s="727"/>
      <c r="M3" s="727"/>
      <c r="N3" s="728"/>
    </row>
    <row r="4" spans="1:14" s="4" customFormat="1">
      <c r="A4" s="5"/>
      <c r="B4" s="6"/>
      <c r="C4" s="6"/>
      <c r="D4" s="5"/>
      <c r="E4" s="5"/>
      <c r="F4" s="5"/>
      <c r="G4" s="5"/>
      <c r="H4" s="3"/>
      <c r="I4" s="3"/>
      <c r="J4" s="3"/>
      <c r="K4" s="3"/>
      <c r="L4" s="3"/>
      <c r="M4" s="3"/>
      <c r="N4" s="3"/>
    </row>
    <row r="5" spans="1:14" s="4" customFormat="1">
      <c r="A5" s="716" t="s">
        <v>197</v>
      </c>
      <c r="B5" s="716"/>
      <c r="C5" s="716"/>
      <c r="D5" s="716"/>
      <c r="E5" s="716"/>
      <c r="F5" s="716"/>
      <c r="G5" s="716"/>
      <c r="H5" s="716"/>
      <c r="I5" s="716"/>
      <c r="J5" s="716"/>
      <c r="K5" s="716"/>
      <c r="L5" s="716"/>
      <c r="M5" s="716"/>
      <c r="N5" s="716"/>
    </row>
    <row r="6" spans="1:14" s="4" customFormat="1" ht="15" customHeight="1">
      <c r="A6" s="714" t="s">
        <v>192</v>
      </c>
      <c r="B6" s="714"/>
      <c r="C6" s="714"/>
      <c r="D6" s="714"/>
      <c r="E6" s="714"/>
      <c r="F6" s="714"/>
      <c r="G6" s="714"/>
      <c r="H6" s="714"/>
      <c r="I6" s="714"/>
      <c r="J6" s="714"/>
      <c r="K6" s="714"/>
      <c r="L6" s="714"/>
      <c r="M6" s="66"/>
      <c r="N6" s="66"/>
    </row>
    <row r="7" spans="1:14">
      <c r="A7" s="716" t="s">
        <v>954</v>
      </c>
      <c r="B7" s="716"/>
      <c r="C7" s="716"/>
      <c r="D7" s="716"/>
      <c r="E7" s="716"/>
      <c r="F7" s="716"/>
      <c r="G7" s="716"/>
      <c r="H7" s="716"/>
      <c r="I7" s="716"/>
      <c r="J7" s="716"/>
      <c r="K7" s="716"/>
      <c r="L7" s="716"/>
      <c r="M7" s="716"/>
      <c r="N7" s="716"/>
    </row>
    <row r="8" spans="1:14">
      <c r="A8" s="5"/>
      <c r="B8" s="6"/>
      <c r="C8" s="6"/>
      <c r="D8" s="5"/>
      <c r="E8" s="5"/>
      <c r="F8" s="5"/>
      <c r="G8" s="5"/>
      <c r="H8" s="5"/>
      <c r="I8" s="3"/>
      <c r="J8" s="3"/>
      <c r="K8" s="3"/>
      <c r="L8" s="3"/>
      <c r="M8" s="3"/>
      <c r="N8" s="3"/>
    </row>
    <row r="9" spans="1:14" ht="96" customHeight="1">
      <c r="A9" s="80" t="s">
        <v>121</v>
      </c>
      <c r="B9" s="80" t="s">
        <v>179</v>
      </c>
      <c r="C9" s="77" t="s">
        <v>960</v>
      </c>
      <c r="D9" s="77" t="s">
        <v>132</v>
      </c>
      <c r="E9" s="77" t="s">
        <v>146</v>
      </c>
      <c r="F9" s="77" t="s">
        <v>180</v>
      </c>
      <c r="G9" s="80" t="s">
        <v>181</v>
      </c>
      <c r="H9" s="77" t="s">
        <v>182</v>
      </c>
      <c r="I9" s="77" t="s">
        <v>149</v>
      </c>
      <c r="J9" s="77" t="s">
        <v>183</v>
      </c>
      <c r="K9" s="77" t="s">
        <v>184</v>
      </c>
      <c r="L9" s="77" t="s">
        <v>185</v>
      </c>
      <c r="M9" s="80" t="s">
        <v>131</v>
      </c>
      <c r="N9" s="80" t="s">
        <v>188</v>
      </c>
    </row>
    <row r="10" spans="1:14">
      <c r="A10" s="126"/>
      <c r="B10" s="126"/>
      <c r="C10" s="127"/>
      <c r="D10" s="126"/>
      <c r="E10" s="127"/>
      <c r="F10" s="127"/>
      <c r="G10" s="127"/>
      <c r="H10" s="126"/>
      <c r="I10" s="132"/>
      <c r="J10" s="152"/>
      <c r="K10" s="144"/>
      <c r="L10" s="144"/>
      <c r="M10" s="150"/>
      <c r="N10" s="151"/>
    </row>
    <row r="11" spans="1:14">
      <c r="A11" s="126"/>
      <c r="B11" s="126"/>
      <c r="C11" s="127"/>
      <c r="D11" s="126"/>
      <c r="E11" s="127"/>
      <c r="F11" s="127"/>
      <c r="G11" s="127"/>
      <c r="H11" s="126"/>
      <c r="I11" s="132"/>
      <c r="J11" s="152"/>
      <c r="K11" s="144"/>
      <c r="L11" s="144"/>
      <c r="M11" s="150"/>
      <c r="N11" s="151"/>
    </row>
    <row r="12" spans="1:14">
      <c r="A12" s="126"/>
      <c r="B12" s="126"/>
      <c r="C12" s="127"/>
      <c r="D12" s="126"/>
      <c r="E12" s="127"/>
      <c r="F12" s="127"/>
      <c r="G12" s="127"/>
      <c r="H12" s="126"/>
      <c r="I12" s="132"/>
      <c r="J12" s="152"/>
      <c r="K12" s="144"/>
      <c r="L12" s="144"/>
      <c r="M12" s="150"/>
      <c r="N12" s="151"/>
    </row>
    <row r="13" spans="1:14">
      <c r="A13" s="126"/>
      <c r="B13" s="126"/>
      <c r="C13" s="127"/>
      <c r="D13" s="126"/>
      <c r="E13" s="127"/>
      <c r="F13" s="127"/>
      <c r="G13" s="127"/>
      <c r="H13" s="126"/>
      <c r="I13" s="132"/>
      <c r="J13" s="152"/>
      <c r="K13" s="144"/>
      <c r="L13" s="144"/>
      <c r="M13" s="150"/>
      <c r="N13" s="151"/>
    </row>
    <row r="14" spans="1:14">
      <c r="A14" s="126"/>
      <c r="B14" s="126"/>
      <c r="C14" s="127"/>
      <c r="D14" s="126"/>
      <c r="E14" s="127"/>
      <c r="F14" s="127"/>
      <c r="G14" s="127"/>
      <c r="H14" s="126"/>
      <c r="I14" s="132"/>
      <c r="J14" s="152"/>
      <c r="K14" s="144"/>
      <c r="L14" s="144"/>
      <c r="M14" s="150"/>
      <c r="N14" s="151"/>
    </row>
    <row r="15" spans="1:14">
      <c r="A15" s="126"/>
      <c r="B15" s="126"/>
      <c r="C15" s="127"/>
      <c r="D15" s="126"/>
      <c r="E15" s="127"/>
      <c r="F15" s="127"/>
      <c r="G15" s="127"/>
      <c r="H15" s="126"/>
      <c r="I15" s="132"/>
      <c r="J15" s="152"/>
      <c r="K15" s="144"/>
      <c r="L15" s="144"/>
      <c r="M15" s="150"/>
      <c r="N15" s="151"/>
    </row>
    <row r="16" spans="1:14">
      <c r="A16" s="126"/>
      <c r="B16" s="126"/>
      <c r="C16" s="127"/>
      <c r="D16" s="126"/>
      <c r="E16" s="127"/>
      <c r="F16" s="127"/>
      <c r="G16" s="127"/>
      <c r="H16" s="126"/>
      <c r="I16" s="132"/>
      <c r="J16" s="152"/>
      <c r="K16" s="144"/>
      <c r="L16" s="144"/>
      <c r="M16" s="150"/>
      <c r="N16" s="151"/>
    </row>
    <row r="17" spans="1:14">
      <c r="A17" s="126"/>
      <c r="B17" s="126"/>
      <c r="C17" s="127"/>
      <c r="D17" s="126"/>
      <c r="E17" s="127"/>
      <c r="F17" s="127"/>
      <c r="G17" s="127"/>
      <c r="H17" s="126"/>
      <c r="I17" s="132"/>
      <c r="J17" s="152"/>
      <c r="K17" s="144"/>
      <c r="L17" s="144"/>
      <c r="M17" s="150"/>
      <c r="N17" s="151"/>
    </row>
    <row r="18" spans="1:14">
      <c r="A18" s="126"/>
      <c r="B18" s="126"/>
      <c r="C18" s="127"/>
      <c r="D18" s="126"/>
      <c r="E18" s="127"/>
      <c r="F18" s="127"/>
      <c r="G18" s="127"/>
      <c r="H18" s="126"/>
      <c r="I18" s="132"/>
      <c r="J18" s="152"/>
      <c r="K18" s="144"/>
      <c r="L18" s="144"/>
      <c r="M18" s="150"/>
      <c r="N18" s="151"/>
    </row>
    <row r="19" spans="1:14">
      <c r="A19" s="126"/>
      <c r="B19" s="126"/>
      <c r="C19" s="127"/>
      <c r="D19" s="126"/>
      <c r="E19" s="127"/>
      <c r="F19" s="127"/>
      <c r="G19" s="127"/>
      <c r="H19" s="126"/>
      <c r="I19" s="132"/>
      <c r="J19" s="152"/>
      <c r="K19" s="144"/>
      <c r="L19" s="144"/>
      <c r="M19" s="150"/>
      <c r="N19" s="151"/>
    </row>
    <row r="20" spans="1:14">
      <c r="A20" s="126"/>
      <c r="B20" s="126"/>
      <c r="C20" s="127"/>
      <c r="D20" s="126"/>
      <c r="E20" s="127"/>
      <c r="F20" s="127"/>
      <c r="G20" s="127"/>
      <c r="H20" s="126"/>
      <c r="I20" s="132"/>
      <c r="J20" s="152"/>
      <c r="K20" s="144"/>
      <c r="L20" s="144"/>
      <c r="M20" s="150"/>
      <c r="N20" s="151"/>
    </row>
    <row r="21" spans="1:14">
      <c r="A21" s="126"/>
      <c r="B21" s="126"/>
      <c r="C21" s="127"/>
      <c r="D21" s="126"/>
      <c r="E21" s="127"/>
      <c r="F21" s="127"/>
      <c r="G21" s="127"/>
      <c r="H21" s="126"/>
      <c r="I21" s="132"/>
      <c r="J21" s="152"/>
      <c r="K21" s="144"/>
      <c r="L21" s="144"/>
      <c r="M21" s="150"/>
      <c r="N21" s="151"/>
    </row>
    <row r="22" spans="1:14">
      <c r="A22" s="126"/>
      <c r="B22" s="126"/>
      <c r="C22" s="127"/>
      <c r="D22" s="126"/>
      <c r="E22" s="127"/>
      <c r="F22" s="127"/>
      <c r="G22" s="127"/>
      <c r="H22" s="126"/>
      <c r="I22" s="132"/>
      <c r="J22" s="152"/>
      <c r="K22" s="144"/>
      <c r="L22" s="144"/>
      <c r="M22" s="150"/>
      <c r="N22" s="151"/>
    </row>
    <row r="23" spans="1:14">
      <c r="A23" s="126"/>
      <c r="B23" s="126"/>
      <c r="C23" s="127"/>
      <c r="D23" s="126"/>
      <c r="E23" s="127"/>
      <c r="F23" s="127"/>
      <c r="G23" s="127"/>
      <c r="H23" s="126"/>
      <c r="I23" s="132"/>
      <c r="J23" s="152"/>
      <c r="K23" s="144"/>
      <c r="L23" s="144"/>
      <c r="M23" s="150"/>
      <c r="N23" s="151"/>
    </row>
    <row r="24" spans="1:14">
      <c r="A24" s="126"/>
      <c r="B24" s="126"/>
      <c r="C24" s="127"/>
      <c r="D24" s="126"/>
      <c r="E24" s="127"/>
      <c r="F24" s="127"/>
      <c r="G24" s="127"/>
      <c r="H24" s="126"/>
      <c r="I24" s="132"/>
      <c r="J24" s="152"/>
      <c r="K24" s="144"/>
      <c r="L24" s="144"/>
      <c r="M24" s="150"/>
      <c r="N24" s="151"/>
    </row>
    <row r="25" spans="1:14">
      <c r="A25" s="126"/>
      <c r="B25" s="126"/>
      <c r="C25" s="127"/>
      <c r="D25" s="126"/>
      <c r="E25" s="127"/>
      <c r="F25" s="127"/>
      <c r="G25" s="127"/>
      <c r="H25" s="126"/>
      <c r="I25" s="132"/>
      <c r="J25" s="152"/>
      <c r="K25" s="144"/>
      <c r="L25" s="144"/>
      <c r="M25" s="150"/>
      <c r="N25" s="151"/>
    </row>
    <row r="26" spans="1:14">
      <c r="A26" s="126"/>
      <c r="B26" s="126"/>
      <c r="C26" s="127"/>
      <c r="D26" s="126"/>
      <c r="E26" s="127"/>
      <c r="F26" s="127"/>
      <c r="G26" s="127"/>
      <c r="H26" s="126"/>
      <c r="I26" s="132"/>
      <c r="J26" s="152"/>
      <c r="K26" s="144"/>
      <c r="L26" s="144"/>
      <c r="M26" s="150"/>
      <c r="N26" s="151"/>
    </row>
    <row r="27" spans="1:14">
      <c r="A27" s="126"/>
      <c r="B27" s="126"/>
      <c r="C27" s="127"/>
      <c r="D27" s="126"/>
      <c r="E27" s="127"/>
      <c r="F27" s="127"/>
      <c r="G27" s="127"/>
      <c r="H27" s="126"/>
      <c r="I27" s="132"/>
      <c r="J27" s="152"/>
      <c r="K27" s="144"/>
      <c r="L27" s="144"/>
      <c r="M27" s="150"/>
      <c r="N27" s="151"/>
    </row>
    <row r="28" spans="1:14">
      <c r="A28" s="126"/>
      <c r="B28" s="126"/>
      <c r="C28" s="127"/>
      <c r="D28" s="126"/>
      <c r="E28" s="127"/>
      <c r="F28" s="127"/>
      <c r="G28" s="127"/>
      <c r="H28" s="126"/>
      <c r="I28" s="132"/>
      <c r="J28" s="152"/>
      <c r="K28" s="144"/>
      <c r="L28" s="144"/>
      <c r="M28" s="150"/>
      <c r="N28" s="151"/>
    </row>
    <row r="29" spans="1:14">
      <c r="A29" s="126"/>
      <c r="B29" s="126"/>
      <c r="C29" s="127"/>
      <c r="D29" s="126"/>
      <c r="E29" s="127"/>
      <c r="F29" s="127"/>
      <c r="G29" s="127"/>
      <c r="H29" s="126"/>
      <c r="I29" s="132"/>
      <c r="J29" s="152"/>
      <c r="K29" s="144"/>
      <c r="L29" s="144"/>
      <c r="M29" s="150"/>
      <c r="N29" s="151"/>
    </row>
    <row r="30" spans="1:14">
      <c r="A30" s="126"/>
      <c r="B30" s="126"/>
      <c r="C30" s="127"/>
      <c r="D30" s="126"/>
      <c r="E30" s="127"/>
      <c r="F30" s="127"/>
      <c r="G30" s="127"/>
      <c r="H30" s="126"/>
      <c r="I30" s="132"/>
      <c r="J30" s="152"/>
      <c r="K30" s="144"/>
      <c r="L30" s="144"/>
      <c r="M30" s="150"/>
      <c r="N30" s="151"/>
    </row>
    <row r="31" spans="1:14">
      <c r="A31" s="126"/>
      <c r="B31" s="126"/>
      <c r="C31" s="127"/>
      <c r="D31" s="126"/>
      <c r="E31" s="127"/>
      <c r="F31" s="127"/>
      <c r="G31" s="127"/>
      <c r="H31" s="126"/>
      <c r="I31" s="132"/>
      <c r="J31" s="152"/>
      <c r="K31" s="144"/>
      <c r="L31" s="144"/>
      <c r="M31" s="150"/>
      <c r="N31" s="151"/>
    </row>
    <row r="32" spans="1:14">
      <c r="A32" s="126"/>
      <c r="B32" s="126"/>
      <c r="C32" s="127"/>
      <c r="D32" s="126"/>
      <c r="E32" s="127"/>
      <c r="F32" s="127"/>
      <c r="G32" s="127"/>
      <c r="H32" s="126"/>
      <c r="I32" s="132"/>
      <c r="J32" s="152"/>
      <c r="K32" s="144"/>
      <c r="L32" s="144"/>
      <c r="M32" s="150"/>
      <c r="N32" s="151"/>
    </row>
    <row r="33" spans="1:14">
      <c r="A33" s="126"/>
      <c r="B33" s="126"/>
      <c r="C33" s="127"/>
      <c r="D33" s="126"/>
      <c r="E33" s="127"/>
      <c r="F33" s="127"/>
      <c r="G33" s="127"/>
      <c r="H33" s="126"/>
      <c r="I33" s="132"/>
      <c r="J33" s="152"/>
      <c r="K33" s="144"/>
      <c r="L33" s="144"/>
      <c r="M33" s="150"/>
      <c r="N33" s="151"/>
    </row>
    <row r="34" spans="1:14">
      <c r="A34" s="126"/>
      <c r="B34" s="126"/>
      <c r="C34" s="127"/>
      <c r="D34" s="126"/>
      <c r="E34" s="127"/>
      <c r="F34" s="127"/>
      <c r="G34" s="127"/>
      <c r="H34" s="126"/>
      <c r="I34" s="132"/>
      <c r="J34" s="152"/>
      <c r="K34" s="144"/>
      <c r="L34" s="144"/>
      <c r="M34" s="150"/>
      <c r="N34" s="151"/>
    </row>
    <row r="35" spans="1:14">
      <c r="A35" s="126"/>
      <c r="B35" s="126"/>
      <c r="C35" s="127"/>
      <c r="D35" s="126"/>
      <c r="E35" s="127"/>
      <c r="F35" s="127"/>
      <c r="G35" s="127"/>
      <c r="H35" s="126"/>
      <c r="I35" s="132"/>
      <c r="J35" s="152"/>
      <c r="K35" s="144"/>
      <c r="L35" s="144"/>
      <c r="M35" s="150"/>
      <c r="N35" s="151"/>
    </row>
    <row r="36" spans="1:14">
      <c r="A36" s="126"/>
      <c r="B36" s="126"/>
      <c r="C36" s="127"/>
      <c r="D36" s="126"/>
      <c r="E36" s="127"/>
      <c r="F36" s="127"/>
      <c r="G36" s="127"/>
      <c r="H36" s="126"/>
      <c r="I36" s="132"/>
      <c r="J36" s="152"/>
      <c r="K36" s="144"/>
      <c r="L36" s="144"/>
      <c r="M36" s="150"/>
      <c r="N36" s="151"/>
    </row>
    <row r="37" spans="1:14">
      <c r="A37" s="126"/>
      <c r="B37" s="126"/>
      <c r="C37" s="127"/>
      <c r="D37" s="126"/>
      <c r="E37" s="127"/>
      <c r="F37" s="127"/>
      <c r="G37" s="127"/>
      <c r="H37" s="126"/>
      <c r="I37" s="132"/>
      <c r="J37" s="152"/>
      <c r="K37" s="144"/>
      <c r="L37" s="144"/>
      <c r="M37" s="150"/>
      <c r="N37" s="151"/>
    </row>
    <row r="38" spans="1:14">
      <c r="A38" s="126"/>
      <c r="B38" s="126"/>
      <c r="C38" s="127"/>
      <c r="D38" s="126"/>
      <c r="E38" s="127"/>
      <c r="F38" s="127"/>
      <c r="G38" s="127"/>
      <c r="H38" s="126"/>
      <c r="I38" s="132"/>
      <c r="J38" s="152"/>
      <c r="K38" s="144"/>
      <c r="L38" s="144"/>
      <c r="M38" s="150"/>
      <c r="N38" s="151"/>
    </row>
    <row r="39" spans="1:14">
      <c r="A39" s="126"/>
      <c r="B39" s="126"/>
      <c r="C39" s="127"/>
      <c r="D39" s="126"/>
      <c r="E39" s="127"/>
      <c r="F39" s="127"/>
      <c r="G39" s="127"/>
      <c r="H39" s="126"/>
      <c r="I39" s="132"/>
      <c r="J39" s="152"/>
      <c r="K39" s="144"/>
      <c r="L39" s="144"/>
      <c r="M39" s="150"/>
      <c r="N39" s="151"/>
    </row>
    <row r="40" spans="1:14">
      <c r="A40" s="126"/>
      <c r="B40" s="126"/>
      <c r="C40" s="127"/>
      <c r="D40" s="126"/>
      <c r="E40" s="127"/>
      <c r="F40" s="127"/>
      <c r="G40" s="127"/>
      <c r="H40" s="126"/>
      <c r="I40" s="132"/>
      <c r="J40" s="152"/>
      <c r="K40" s="144"/>
      <c r="L40" s="144"/>
      <c r="M40" s="150"/>
      <c r="N40" s="151"/>
    </row>
    <row r="41" spans="1:14">
      <c r="A41" s="126"/>
      <c r="B41" s="126"/>
      <c r="C41" s="127"/>
      <c r="D41" s="126"/>
      <c r="E41" s="127"/>
      <c r="F41" s="127"/>
      <c r="G41" s="127"/>
      <c r="H41" s="126"/>
      <c r="I41" s="132"/>
      <c r="J41" s="152"/>
      <c r="K41" s="144"/>
      <c r="L41" s="144"/>
      <c r="M41" s="150"/>
      <c r="N41" s="151"/>
    </row>
    <row r="42" spans="1:14">
      <c r="A42" s="126"/>
      <c r="B42" s="126"/>
      <c r="C42" s="127"/>
      <c r="D42" s="126"/>
      <c r="E42" s="127"/>
      <c r="F42" s="127"/>
      <c r="G42" s="127"/>
      <c r="H42" s="126"/>
      <c r="I42" s="132"/>
      <c r="J42" s="152"/>
      <c r="K42" s="144"/>
      <c r="L42" s="144"/>
      <c r="M42" s="150"/>
      <c r="N42" s="151"/>
    </row>
    <row r="43" spans="1:14">
      <c r="A43" s="126"/>
      <c r="B43" s="126"/>
      <c r="C43" s="127"/>
      <c r="D43" s="126"/>
      <c r="E43" s="127"/>
      <c r="F43" s="127"/>
      <c r="G43" s="127"/>
      <c r="H43" s="126"/>
      <c r="I43" s="132"/>
      <c r="J43" s="152"/>
      <c r="K43" s="144"/>
      <c r="L43" s="144"/>
      <c r="M43" s="150"/>
      <c r="N43" s="151"/>
    </row>
    <row r="44" spans="1:14">
      <c r="A44" s="126"/>
      <c r="B44" s="126"/>
      <c r="C44" s="127"/>
      <c r="D44" s="126"/>
      <c r="E44" s="127"/>
      <c r="F44" s="127"/>
      <c r="G44" s="127"/>
      <c r="H44" s="126"/>
      <c r="I44" s="132"/>
      <c r="J44" s="152"/>
      <c r="K44" s="144"/>
      <c r="L44" s="144"/>
      <c r="M44" s="150"/>
      <c r="N44" s="151"/>
    </row>
    <row r="45" spans="1:14">
      <c r="A45" s="126"/>
      <c r="B45" s="126"/>
      <c r="C45" s="127"/>
      <c r="D45" s="126"/>
      <c r="E45" s="127"/>
      <c r="F45" s="127"/>
      <c r="G45" s="127"/>
      <c r="H45" s="126"/>
      <c r="I45" s="132"/>
      <c r="J45" s="152"/>
      <c r="K45" s="144"/>
      <c r="L45" s="144"/>
      <c r="M45" s="150"/>
      <c r="N45" s="151"/>
    </row>
    <row r="46" spans="1:14">
      <c r="A46" s="126"/>
      <c r="B46" s="126"/>
      <c r="C46" s="127"/>
      <c r="D46" s="126"/>
      <c r="E46" s="127"/>
      <c r="F46" s="127"/>
      <c r="G46" s="127"/>
      <c r="H46" s="126"/>
      <c r="I46" s="132"/>
      <c r="J46" s="152"/>
      <c r="K46" s="144"/>
      <c r="L46" s="144"/>
      <c r="M46" s="150"/>
      <c r="N46" s="151"/>
    </row>
    <row r="47" spans="1:14">
      <c r="A47" s="126"/>
      <c r="B47" s="126"/>
      <c r="C47" s="127"/>
      <c r="D47" s="126"/>
      <c r="E47" s="127"/>
      <c r="F47" s="127"/>
      <c r="G47" s="127"/>
      <c r="H47" s="126"/>
      <c r="I47" s="132"/>
      <c r="J47" s="152"/>
      <c r="K47" s="144"/>
      <c r="L47" s="144"/>
      <c r="M47" s="150"/>
      <c r="N47" s="151"/>
    </row>
    <row r="48" spans="1:14">
      <c r="A48" s="126"/>
      <c r="B48" s="126"/>
      <c r="C48" s="127"/>
      <c r="D48" s="126"/>
      <c r="E48" s="127"/>
      <c r="F48" s="127"/>
      <c r="G48" s="127"/>
      <c r="H48" s="126"/>
      <c r="I48" s="132"/>
      <c r="J48" s="152"/>
      <c r="K48" s="144"/>
      <c r="L48" s="144"/>
      <c r="M48" s="150"/>
      <c r="N48" s="151"/>
    </row>
    <row r="49" spans="1:14">
      <c r="A49" s="126"/>
      <c r="B49" s="126"/>
      <c r="C49" s="127"/>
      <c r="D49" s="126"/>
      <c r="E49" s="127"/>
      <c r="F49" s="127"/>
      <c r="G49" s="127"/>
      <c r="H49" s="126"/>
      <c r="I49" s="132"/>
      <c r="J49" s="152"/>
      <c r="K49" s="144"/>
      <c r="L49" s="144"/>
      <c r="M49" s="150"/>
      <c r="N49" s="151"/>
    </row>
    <row r="50" spans="1:14">
      <c r="A50" s="126"/>
      <c r="B50" s="126"/>
      <c r="C50" s="127"/>
      <c r="D50" s="126"/>
      <c r="E50" s="127"/>
      <c r="F50" s="127"/>
      <c r="G50" s="127"/>
      <c r="H50" s="126"/>
      <c r="I50" s="132"/>
      <c r="J50" s="152"/>
      <c r="K50" s="144"/>
      <c r="L50" s="144"/>
      <c r="M50" s="150"/>
      <c r="N50" s="151"/>
    </row>
    <row r="51" spans="1:14">
      <c r="A51" s="126"/>
      <c r="B51" s="126"/>
      <c r="C51" s="127"/>
      <c r="D51" s="126"/>
      <c r="E51" s="127"/>
      <c r="F51" s="127"/>
      <c r="G51" s="127"/>
      <c r="H51" s="126"/>
      <c r="I51" s="132"/>
      <c r="J51" s="152"/>
      <c r="K51" s="144"/>
      <c r="L51" s="144"/>
      <c r="M51" s="150"/>
      <c r="N51" s="151"/>
    </row>
    <row r="52" spans="1:14">
      <c r="A52" s="126"/>
      <c r="B52" s="126"/>
      <c r="C52" s="127"/>
      <c r="D52" s="126"/>
      <c r="E52" s="127"/>
      <c r="F52" s="127"/>
      <c r="G52" s="127"/>
      <c r="H52" s="126"/>
      <c r="I52" s="132"/>
      <c r="J52" s="152"/>
      <c r="K52" s="144"/>
      <c r="L52" s="144"/>
      <c r="M52" s="150"/>
      <c r="N52" s="151"/>
    </row>
    <row r="53" spans="1:14">
      <c r="A53" s="126"/>
      <c r="B53" s="126"/>
      <c r="C53" s="127"/>
      <c r="D53" s="126"/>
      <c r="E53" s="127"/>
      <c r="F53" s="127"/>
      <c r="G53" s="127"/>
      <c r="H53" s="126"/>
      <c r="I53" s="132"/>
      <c r="J53" s="152"/>
      <c r="K53" s="144"/>
      <c r="L53" s="144"/>
      <c r="M53" s="150"/>
      <c r="N53" s="151"/>
    </row>
    <row r="54" spans="1:14">
      <c r="A54" s="126"/>
      <c r="B54" s="126"/>
      <c r="C54" s="127"/>
      <c r="D54" s="126"/>
      <c r="E54" s="127"/>
      <c r="F54" s="127"/>
      <c r="G54" s="127"/>
      <c r="H54" s="126"/>
      <c r="I54" s="132"/>
      <c r="J54" s="152"/>
      <c r="K54" s="144"/>
      <c r="L54" s="144"/>
      <c r="M54" s="150"/>
      <c r="N54" s="151"/>
    </row>
    <row r="55" spans="1:14">
      <c r="A55" s="126"/>
      <c r="B55" s="126"/>
      <c r="C55" s="127"/>
      <c r="D55" s="126"/>
      <c r="E55" s="127"/>
      <c r="F55" s="127"/>
      <c r="G55" s="127"/>
      <c r="H55" s="126"/>
      <c r="I55" s="132"/>
      <c r="J55" s="140"/>
      <c r="K55" s="139"/>
      <c r="L55" s="139"/>
      <c r="M55" s="174"/>
      <c r="N55" s="135"/>
    </row>
    <row r="56" spans="1:14">
      <c r="A56" s="138"/>
      <c r="B56" s="139"/>
      <c r="C56" s="139"/>
      <c r="D56" s="139"/>
      <c r="E56" s="139"/>
      <c r="F56" s="139"/>
      <c r="G56" s="139"/>
      <c r="H56" s="138"/>
      <c r="I56" s="139"/>
      <c r="J56" s="140"/>
      <c r="K56" s="139"/>
      <c r="L56" s="139"/>
      <c r="M56" s="174"/>
      <c r="N56" s="135"/>
    </row>
    <row r="57" spans="1:14">
      <c r="A57" s="138"/>
      <c r="B57" s="139"/>
      <c r="C57" s="139"/>
      <c r="D57" s="139"/>
      <c r="E57" s="139"/>
      <c r="F57" s="139"/>
      <c r="G57" s="139"/>
      <c r="H57" s="138"/>
      <c r="I57" s="139"/>
      <c r="J57" s="140"/>
      <c r="K57" s="139"/>
      <c r="L57" s="139"/>
      <c r="M57" s="174"/>
      <c r="N57" s="135"/>
    </row>
    <row r="58" spans="1:14">
      <c r="A58" s="138"/>
      <c r="B58" s="139"/>
      <c r="C58" s="139"/>
      <c r="D58" s="139"/>
      <c r="E58" s="139"/>
      <c r="F58" s="139"/>
      <c r="G58" s="139"/>
      <c r="H58" s="138"/>
      <c r="I58" s="139"/>
      <c r="J58" s="140"/>
      <c r="K58" s="139"/>
      <c r="L58" s="139"/>
      <c r="M58" s="174"/>
      <c r="N58" s="135"/>
    </row>
    <row r="59" spans="1:14">
      <c r="A59" s="138"/>
      <c r="B59" s="139"/>
      <c r="C59" s="139"/>
      <c r="D59" s="139"/>
      <c r="E59" s="139"/>
      <c r="F59" s="139"/>
      <c r="G59" s="139"/>
      <c r="H59" s="138"/>
      <c r="I59" s="139"/>
      <c r="J59" s="140"/>
      <c r="K59" s="139"/>
      <c r="L59" s="139"/>
      <c r="M59" s="174"/>
      <c r="N59" s="135"/>
    </row>
    <row r="60" spans="1:14">
      <c r="A60" s="100" t="s">
        <v>126</v>
      </c>
      <c r="D60" s="7"/>
      <c r="E60" s="7"/>
      <c r="J60" s="3"/>
      <c r="K60" s="3"/>
      <c r="L60" s="3"/>
      <c r="M60" s="3"/>
      <c r="N60" s="95">
        <f>SUM(N10:N59)</f>
        <v>0</v>
      </c>
    </row>
    <row r="61" spans="1:14">
      <c r="A61" s="17"/>
      <c r="D61" s="7"/>
      <c r="E61" s="7"/>
    </row>
  </sheetData>
  <sheetProtection password="CF7A" sheet="1"/>
  <mergeCells count="5">
    <mergeCell ref="A2:N2"/>
    <mergeCell ref="A7:N7"/>
    <mergeCell ref="A5:N5"/>
    <mergeCell ref="A6:L6"/>
    <mergeCell ref="A3:N3"/>
  </mergeCells>
  <phoneticPr fontId="21" type="noConversion"/>
  <pageMargins left="0.511811023622047" right="0.31496062992126" top="0.32" bottom="0" header="0" footer="0"/>
  <pageSetup paperSize="9" orientation="landscape" horizontalDpi="200" verticalDpi="200" r:id="rId1"/>
</worksheet>
</file>

<file path=xl/worksheets/sheet8.xml><?xml version="1.0" encoding="utf-8"?>
<worksheet xmlns="http://schemas.openxmlformats.org/spreadsheetml/2006/main" xmlns:r="http://schemas.openxmlformats.org/officeDocument/2006/relationships">
  <dimension ref="A2:L59"/>
  <sheetViews>
    <sheetView zoomScaleNormal="130" workbookViewId="0">
      <selection activeCell="A12" sqref="A12:J15"/>
    </sheetView>
  </sheetViews>
  <sheetFormatPr defaultColWidth="8.85546875" defaultRowHeight="15"/>
  <cols>
    <col min="1" max="1" width="35.42578125" style="2" customWidth="1"/>
    <col min="2" max="2" width="17.140625" style="2" customWidth="1"/>
    <col min="3" max="3" width="10.85546875" style="7" customWidth="1"/>
    <col min="4" max="4" width="13.42578125" style="1" customWidth="1"/>
    <col min="5" max="5" width="11.7109375" style="1" customWidth="1"/>
    <col min="6" max="7" width="9.140625" style="1" customWidth="1"/>
    <col min="8" max="9" width="7.85546875" style="1" customWidth="1"/>
    <col min="10" max="10" width="12.28515625" style="1" customWidth="1"/>
    <col min="11" max="12" width="9.140625" style="1" customWidth="1"/>
  </cols>
  <sheetData>
    <row r="2" spans="1:12" s="4" customFormat="1" ht="15.75">
      <c r="A2" s="709" t="s">
        <v>239</v>
      </c>
      <c r="B2" s="710"/>
      <c r="C2" s="710"/>
      <c r="D2" s="710"/>
      <c r="E2" s="710"/>
      <c r="F2" s="710"/>
      <c r="G2" s="710"/>
      <c r="H2" s="710"/>
      <c r="I2" s="710"/>
      <c r="J2" s="711"/>
      <c r="K2" s="3"/>
      <c r="L2" s="3"/>
    </row>
    <row r="3" spans="1:12" s="4" customFormat="1">
      <c r="A3" s="11"/>
      <c r="B3" s="11"/>
      <c r="C3" s="11"/>
      <c r="D3" s="11"/>
      <c r="E3" s="11"/>
      <c r="F3" s="11"/>
      <c r="G3" s="11"/>
      <c r="H3" s="11"/>
      <c r="I3" s="11"/>
      <c r="J3" s="11"/>
      <c r="K3" s="3"/>
      <c r="L3" s="3"/>
    </row>
    <row r="4" spans="1:12" s="4" customFormat="1" ht="28.5" customHeight="1">
      <c r="A4" s="720" t="s">
        <v>959</v>
      </c>
      <c r="B4" s="720"/>
      <c r="C4" s="720"/>
      <c r="D4" s="720"/>
      <c r="E4" s="720"/>
      <c r="F4" s="720"/>
      <c r="G4" s="720"/>
      <c r="H4" s="720"/>
      <c r="I4" s="720"/>
      <c r="J4" s="720"/>
      <c r="K4" s="3"/>
      <c r="L4" s="3"/>
    </row>
    <row r="5" spans="1:12" s="4" customFormat="1">
      <c r="A5" s="712" t="s">
        <v>240</v>
      </c>
      <c r="B5" s="712"/>
      <c r="C5" s="712"/>
      <c r="D5" s="712"/>
      <c r="E5" s="729"/>
      <c r="F5" s="729"/>
      <c r="G5" s="729"/>
      <c r="H5" s="729"/>
      <c r="I5" s="729"/>
      <c r="J5" s="729"/>
      <c r="K5" s="3"/>
      <c r="L5" s="3"/>
    </row>
    <row r="6" spans="1:12" s="35" customFormat="1" ht="13.5" customHeight="1">
      <c r="A6" s="712" t="s">
        <v>241</v>
      </c>
      <c r="B6" s="712"/>
      <c r="C6" s="712"/>
      <c r="D6" s="712"/>
      <c r="E6" s="712"/>
      <c r="F6" s="712"/>
      <c r="G6" s="712"/>
      <c r="H6" s="712"/>
      <c r="I6" s="712"/>
      <c r="J6" s="712"/>
      <c r="K6" s="9"/>
      <c r="L6" s="9"/>
    </row>
    <row r="7" spans="1:12" s="4" customFormat="1">
      <c r="A7" s="5"/>
      <c r="B7" s="5"/>
      <c r="C7" s="6"/>
      <c r="D7" s="5"/>
      <c r="E7" s="5"/>
      <c r="F7" s="5"/>
      <c r="G7" s="5"/>
      <c r="H7" s="5"/>
      <c r="I7" s="5"/>
      <c r="J7" s="5"/>
      <c r="K7" s="3"/>
      <c r="L7" s="3"/>
    </row>
    <row r="8" spans="1:12" s="4" customFormat="1" ht="78" customHeight="1">
      <c r="A8" s="78" t="s">
        <v>198</v>
      </c>
      <c r="B8" s="79" t="s">
        <v>179</v>
      </c>
      <c r="C8" s="77" t="s">
        <v>960</v>
      </c>
      <c r="D8" s="87" t="s">
        <v>122</v>
      </c>
      <c r="E8" s="79" t="s">
        <v>199</v>
      </c>
      <c r="F8" s="79" t="s">
        <v>184</v>
      </c>
      <c r="G8" s="79" t="s">
        <v>185</v>
      </c>
      <c r="H8" s="79" t="s">
        <v>127</v>
      </c>
      <c r="I8" s="78" t="s">
        <v>131</v>
      </c>
      <c r="J8" s="78" t="s">
        <v>188</v>
      </c>
      <c r="K8" s="3"/>
      <c r="L8" s="3"/>
    </row>
    <row r="9" spans="1:12" ht="51">
      <c r="A9" s="165" t="s">
        <v>366</v>
      </c>
      <c r="B9" s="139" t="s">
        <v>367</v>
      </c>
      <c r="C9" s="139" t="s">
        <v>350</v>
      </c>
      <c r="D9" s="165" t="s">
        <v>368</v>
      </c>
      <c r="E9" s="139" t="s">
        <v>369</v>
      </c>
      <c r="F9" s="139">
        <v>2016</v>
      </c>
      <c r="G9" s="139" t="s">
        <v>370</v>
      </c>
      <c r="H9" s="139">
        <v>202</v>
      </c>
      <c r="I9" s="194">
        <v>1500</v>
      </c>
      <c r="J9" s="135">
        <v>375</v>
      </c>
    </row>
    <row r="10" spans="1:12" ht="51">
      <c r="A10" s="165" t="s">
        <v>366</v>
      </c>
      <c r="B10" s="139" t="s">
        <v>116</v>
      </c>
      <c r="C10" s="139" t="s">
        <v>350</v>
      </c>
      <c r="D10" s="165" t="s">
        <v>117</v>
      </c>
      <c r="E10" s="139" t="s">
        <v>118</v>
      </c>
      <c r="F10" s="139">
        <v>2016</v>
      </c>
      <c r="G10" s="139" t="s">
        <v>119</v>
      </c>
      <c r="H10" s="139">
        <v>212</v>
      </c>
      <c r="I10" s="194">
        <v>1500</v>
      </c>
      <c r="J10" s="194">
        <f>I10/4</f>
        <v>375</v>
      </c>
    </row>
    <row r="11" spans="1:12" ht="76.5">
      <c r="A11" s="352" t="s">
        <v>934</v>
      </c>
      <c r="B11" s="326" t="s">
        <v>933</v>
      </c>
      <c r="C11" s="139" t="s">
        <v>350</v>
      </c>
      <c r="D11" s="352" t="s">
        <v>117</v>
      </c>
      <c r="E11" s="333" t="s">
        <v>726</v>
      </c>
      <c r="F11" s="333">
        <v>2016</v>
      </c>
      <c r="G11" s="333" t="s">
        <v>119</v>
      </c>
      <c r="H11" s="333">
        <v>200</v>
      </c>
      <c r="I11" s="349">
        <v>1500</v>
      </c>
      <c r="J11" s="335">
        <f>I11/4</f>
        <v>375</v>
      </c>
    </row>
    <row r="12" spans="1:12" ht="38.25">
      <c r="A12" s="138" t="s">
        <v>366</v>
      </c>
      <c r="B12" s="138" t="s">
        <v>2628</v>
      </c>
      <c r="C12" s="139" t="s">
        <v>843</v>
      </c>
      <c r="D12" s="138" t="s">
        <v>2629</v>
      </c>
      <c r="E12" s="139" t="s">
        <v>118</v>
      </c>
      <c r="F12" s="139">
        <v>2016</v>
      </c>
      <c r="G12" s="139"/>
      <c r="H12" s="139">
        <v>200</v>
      </c>
      <c r="I12" s="194">
        <v>1500</v>
      </c>
      <c r="J12" s="135">
        <v>375</v>
      </c>
    </row>
    <row r="13" spans="1:12" ht="63.75">
      <c r="A13" s="138" t="s">
        <v>2630</v>
      </c>
      <c r="B13" s="138" t="s">
        <v>2631</v>
      </c>
      <c r="C13" s="139" t="s">
        <v>843</v>
      </c>
      <c r="D13" s="138" t="s">
        <v>2632</v>
      </c>
      <c r="E13" s="139" t="s">
        <v>2633</v>
      </c>
      <c r="F13" s="139">
        <v>2016</v>
      </c>
      <c r="G13" s="139" t="s">
        <v>360</v>
      </c>
      <c r="H13" s="139">
        <v>221</v>
      </c>
      <c r="I13" s="194">
        <v>1500</v>
      </c>
      <c r="J13" s="135">
        <f>I13/2</f>
        <v>750</v>
      </c>
    </row>
    <row r="14" spans="1:12" ht="38.25">
      <c r="A14" s="138" t="s">
        <v>2634</v>
      </c>
      <c r="B14" s="138" t="s">
        <v>2332</v>
      </c>
      <c r="C14" s="139" t="s">
        <v>843</v>
      </c>
      <c r="D14" s="138" t="s">
        <v>2635</v>
      </c>
      <c r="E14" s="138" t="s">
        <v>2636</v>
      </c>
      <c r="F14" s="139">
        <v>2016</v>
      </c>
      <c r="G14" s="139">
        <v>10</v>
      </c>
      <c r="H14" s="139" t="s">
        <v>2637</v>
      </c>
      <c r="I14" s="194">
        <v>1500</v>
      </c>
      <c r="J14" s="194">
        <v>1500</v>
      </c>
    </row>
    <row r="15" spans="1:12" ht="63.75">
      <c r="A15" s="138" t="s">
        <v>2630</v>
      </c>
      <c r="B15" s="138" t="s">
        <v>2638</v>
      </c>
      <c r="C15" s="139" t="s">
        <v>843</v>
      </c>
      <c r="D15" s="138" t="s">
        <v>2632</v>
      </c>
      <c r="E15" s="139" t="s">
        <v>2633</v>
      </c>
      <c r="F15" s="139">
        <v>2016</v>
      </c>
      <c r="G15" s="139" t="s">
        <v>360</v>
      </c>
      <c r="H15" s="139">
        <v>220</v>
      </c>
      <c r="I15" s="194">
        <v>1500</v>
      </c>
      <c r="J15" s="135">
        <f>I15/2</f>
        <v>750</v>
      </c>
    </row>
    <row r="16" spans="1:12">
      <c r="A16" s="138"/>
      <c r="B16" s="138"/>
      <c r="C16" s="129"/>
      <c r="D16" s="138"/>
      <c r="E16" s="139"/>
      <c r="F16" s="139"/>
      <c r="G16" s="139"/>
      <c r="H16" s="139"/>
      <c r="I16" s="194"/>
      <c r="J16" s="135"/>
    </row>
    <row r="17" spans="1:10">
      <c r="A17" s="138"/>
      <c r="B17" s="138"/>
      <c r="C17" s="129"/>
      <c r="D17" s="138"/>
      <c r="E17" s="139"/>
      <c r="F17" s="139"/>
      <c r="G17" s="139"/>
      <c r="H17" s="139"/>
      <c r="I17" s="194"/>
      <c r="J17" s="135"/>
    </row>
    <row r="18" spans="1:10">
      <c r="A18" s="138"/>
      <c r="B18" s="138"/>
      <c r="C18" s="129"/>
      <c r="D18" s="138"/>
      <c r="E18" s="139"/>
      <c r="F18" s="139"/>
      <c r="G18" s="139"/>
      <c r="H18" s="139"/>
      <c r="I18" s="194"/>
      <c r="J18" s="135"/>
    </row>
    <row r="19" spans="1:10">
      <c r="A19" s="138"/>
      <c r="B19" s="138"/>
      <c r="C19" s="129"/>
      <c r="D19" s="138"/>
      <c r="E19" s="139"/>
      <c r="F19" s="139"/>
      <c r="G19" s="139"/>
      <c r="H19" s="139"/>
      <c r="I19" s="194"/>
      <c r="J19" s="135"/>
    </row>
    <row r="20" spans="1:10">
      <c r="A20" s="138"/>
      <c r="B20" s="138"/>
      <c r="C20" s="129"/>
      <c r="D20" s="138"/>
      <c r="E20" s="139"/>
      <c r="F20" s="139"/>
      <c r="G20" s="139"/>
      <c r="H20" s="139"/>
      <c r="I20" s="194"/>
      <c r="J20" s="135"/>
    </row>
    <row r="21" spans="1:10">
      <c r="A21" s="138"/>
      <c r="B21" s="138"/>
      <c r="C21" s="129"/>
      <c r="D21" s="138"/>
      <c r="E21" s="139"/>
      <c r="F21" s="139"/>
      <c r="G21" s="139"/>
      <c r="H21" s="139"/>
      <c r="I21" s="194"/>
      <c r="J21" s="135"/>
    </row>
    <row r="22" spans="1:10">
      <c r="A22" s="138"/>
      <c r="B22" s="138"/>
      <c r="C22" s="129"/>
      <c r="D22" s="138"/>
      <c r="E22" s="139"/>
      <c r="F22" s="139"/>
      <c r="G22" s="139"/>
      <c r="H22" s="139"/>
      <c r="I22" s="194"/>
      <c r="J22" s="135"/>
    </row>
    <row r="23" spans="1:10">
      <c r="A23" s="138"/>
      <c r="B23" s="138"/>
      <c r="C23" s="129"/>
      <c r="D23" s="138"/>
      <c r="E23" s="139"/>
      <c r="F23" s="139"/>
      <c r="G23" s="139"/>
      <c r="H23" s="139"/>
      <c r="I23" s="194"/>
      <c r="J23" s="135"/>
    </row>
    <row r="24" spans="1:10">
      <c r="A24" s="138"/>
      <c r="B24" s="138"/>
      <c r="C24" s="129"/>
      <c r="D24" s="138"/>
      <c r="E24" s="139"/>
      <c r="F24" s="139"/>
      <c r="G24" s="139"/>
      <c r="H24" s="139"/>
      <c r="I24" s="194"/>
      <c r="J24" s="135"/>
    </row>
    <row r="25" spans="1:10">
      <c r="A25" s="138"/>
      <c r="B25" s="138"/>
      <c r="C25" s="129"/>
      <c r="D25" s="138"/>
      <c r="E25" s="139"/>
      <c r="F25" s="139"/>
      <c r="G25" s="139"/>
      <c r="H25" s="139"/>
      <c r="I25" s="194"/>
      <c r="J25" s="135"/>
    </row>
    <row r="26" spans="1:10">
      <c r="A26" s="138"/>
      <c r="B26" s="138"/>
      <c r="C26" s="129"/>
      <c r="D26" s="138"/>
      <c r="E26" s="139"/>
      <c r="F26" s="139"/>
      <c r="G26" s="139"/>
      <c r="H26" s="139"/>
      <c r="I26" s="194"/>
      <c r="J26" s="135"/>
    </row>
    <row r="27" spans="1:10">
      <c r="A27" s="138"/>
      <c r="B27" s="138"/>
      <c r="C27" s="129"/>
      <c r="D27" s="138"/>
      <c r="E27" s="139"/>
      <c r="F27" s="139"/>
      <c r="G27" s="139"/>
      <c r="H27" s="139"/>
      <c r="I27" s="194"/>
      <c r="J27" s="135"/>
    </row>
    <row r="28" spans="1:10">
      <c r="A28" s="138"/>
      <c r="B28" s="138"/>
      <c r="C28" s="129"/>
      <c r="D28" s="138"/>
      <c r="E28" s="139"/>
      <c r="F28" s="139"/>
      <c r="G28" s="139"/>
      <c r="H28" s="139"/>
      <c r="I28" s="194"/>
      <c r="J28" s="135"/>
    </row>
    <row r="29" spans="1:10">
      <c r="A29" s="138"/>
      <c r="B29" s="138"/>
      <c r="C29" s="129"/>
      <c r="D29" s="138"/>
      <c r="E29" s="139"/>
      <c r="F29" s="139"/>
      <c r="G29" s="139"/>
      <c r="H29" s="139"/>
      <c r="I29" s="194"/>
      <c r="J29" s="135"/>
    </row>
    <row r="30" spans="1:10">
      <c r="A30" s="138"/>
      <c r="B30" s="138"/>
      <c r="C30" s="129"/>
      <c r="D30" s="138"/>
      <c r="E30" s="139"/>
      <c r="F30" s="139"/>
      <c r="G30" s="139"/>
      <c r="H30" s="139"/>
      <c r="I30" s="194"/>
      <c r="J30" s="135"/>
    </row>
    <row r="31" spans="1:10">
      <c r="A31" s="138"/>
      <c r="B31" s="138"/>
      <c r="C31" s="129"/>
      <c r="D31" s="138"/>
      <c r="E31" s="139"/>
      <c r="F31" s="139"/>
      <c r="G31" s="139"/>
      <c r="H31" s="139"/>
      <c r="I31" s="194"/>
      <c r="J31" s="135"/>
    </row>
    <row r="32" spans="1:10">
      <c r="A32" s="138"/>
      <c r="B32" s="138"/>
      <c r="C32" s="129"/>
      <c r="D32" s="138"/>
      <c r="E32" s="139"/>
      <c r="F32" s="139"/>
      <c r="G32" s="139"/>
      <c r="H32" s="139"/>
      <c r="I32" s="194"/>
      <c r="J32" s="135"/>
    </row>
    <row r="33" spans="1:10">
      <c r="A33" s="138"/>
      <c r="B33" s="138"/>
      <c r="C33" s="129"/>
      <c r="D33" s="138"/>
      <c r="E33" s="139"/>
      <c r="F33" s="139"/>
      <c r="G33" s="139"/>
      <c r="H33" s="139"/>
      <c r="I33" s="194"/>
      <c r="J33" s="135"/>
    </row>
    <row r="34" spans="1:10">
      <c r="A34" s="138"/>
      <c r="B34" s="138"/>
      <c r="C34" s="129"/>
      <c r="D34" s="138"/>
      <c r="E34" s="139"/>
      <c r="F34" s="139"/>
      <c r="G34" s="139"/>
      <c r="H34" s="139"/>
      <c r="I34" s="194"/>
      <c r="J34" s="135"/>
    </row>
    <row r="35" spans="1:10">
      <c r="A35" s="138"/>
      <c r="B35" s="138"/>
      <c r="C35" s="129"/>
      <c r="D35" s="138"/>
      <c r="E35" s="139"/>
      <c r="F35" s="139"/>
      <c r="G35" s="139"/>
      <c r="H35" s="139"/>
      <c r="I35" s="194"/>
      <c r="J35" s="135"/>
    </row>
    <row r="36" spans="1:10">
      <c r="A36" s="138"/>
      <c r="B36" s="138"/>
      <c r="C36" s="129"/>
      <c r="D36" s="138"/>
      <c r="E36" s="139"/>
      <c r="F36" s="139"/>
      <c r="G36" s="139"/>
      <c r="H36" s="139"/>
      <c r="I36" s="194"/>
      <c r="J36" s="135"/>
    </row>
    <row r="37" spans="1:10">
      <c r="A37" s="138"/>
      <c r="B37" s="138"/>
      <c r="C37" s="129"/>
      <c r="D37" s="138"/>
      <c r="E37" s="139"/>
      <c r="F37" s="139"/>
      <c r="G37" s="139"/>
      <c r="H37" s="139"/>
      <c r="I37" s="194"/>
      <c r="J37" s="135"/>
    </row>
    <row r="38" spans="1:10">
      <c r="A38" s="138"/>
      <c r="B38" s="138"/>
      <c r="C38" s="129"/>
      <c r="D38" s="138"/>
      <c r="E38" s="139"/>
      <c r="F38" s="139"/>
      <c r="G38" s="139"/>
      <c r="H38" s="139"/>
      <c r="I38" s="194"/>
      <c r="J38" s="135"/>
    </row>
    <row r="39" spans="1:10">
      <c r="A39" s="138"/>
      <c r="B39" s="138"/>
      <c r="C39" s="129"/>
      <c r="D39" s="138"/>
      <c r="E39" s="139"/>
      <c r="F39" s="139"/>
      <c r="G39" s="139"/>
      <c r="H39" s="139"/>
      <c r="I39" s="194"/>
      <c r="J39" s="135"/>
    </row>
    <row r="40" spans="1:10">
      <c r="A40" s="138"/>
      <c r="B40" s="138"/>
      <c r="C40" s="129"/>
      <c r="D40" s="138"/>
      <c r="E40" s="139"/>
      <c r="F40" s="139"/>
      <c r="G40" s="139"/>
      <c r="H40" s="139"/>
      <c r="I40" s="194"/>
      <c r="J40" s="135"/>
    </row>
    <row r="41" spans="1:10">
      <c r="A41" s="138"/>
      <c r="B41" s="138"/>
      <c r="C41" s="129"/>
      <c r="D41" s="138"/>
      <c r="E41" s="139"/>
      <c r="F41" s="139"/>
      <c r="G41" s="139"/>
      <c r="H41" s="139"/>
      <c r="I41" s="194"/>
      <c r="J41" s="135"/>
    </row>
    <row r="42" spans="1:10">
      <c r="A42" s="138"/>
      <c r="B42" s="138"/>
      <c r="C42" s="129"/>
      <c r="D42" s="138"/>
      <c r="E42" s="139"/>
      <c r="F42" s="139"/>
      <c r="G42" s="139"/>
      <c r="H42" s="139"/>
      <c r="I42" s="194"/>
      <c r="J42" s="135"/>
    </row>
    <row r="43" spans="1:10">
      <c r="A43" s="138"/>
      <c r="B43" s="138"/>
      <c r="C43" s="129"/>
      <c r="D43" s="138"/>
      <c r="E43" s="139"/>
      <c r="F43" s="139"/>
      <c r="G43" s="139"/>
      <c r="H43" s="139"/>
      <c r="I43" s="194"/>
      <c r="J43" s="135"/>
    </row>
    <row r="44" spans="1:10">
      <c r="A44" s="138"/>
      <c r="B44" s="138"/>
      <c r="C44" s="129"/>
      <c r="D44" s="138"/>
      <c r="E44" s="139"/>
      <c r="F44" s="139"/>
      <c r="G44" s="139"/>
      <c r="H44" s="139"/>
      <c r="I44" s="194"/>
      <c r="J44" s="135"/>
    </row>
    <row r="45" spans="1:10">
      <c r="A45" s="138"/>
      <c r="B45" s="138"/>
      <c r="C45" s="129"/>
      <c r="D45" s="138"/>
      <c r="E45" s="139"/>
      <c r="F45" s="139"/>
      <c r="G45" s="139"/>
      <c r="H45" s="139"/>
      <c r="I45" s="194"/>
      <c r="J45" s="135"/>
    </row>
    <row r="46" spans="1:10">
      <c r="A46" s="138"/>
      <c r="B46" s="138"/>
      <c r="C46" s="129"/>
      <c r="D46" s="138"/>
      <c r="E46" s="139"/>
      <c r="F46" s="139"/>
      <c r="G46" s="139"/>
      <c r="H46" s="139"/>
      <c r="I46" s="194"/>
      <c r="J46" s="135"/>
    </row>
    <row r="47" spans="1:10">
      <c r="A47" s="138"/>
      <c r="B47" s="138"/>
      <c r="C47" s="129"/>
      <c r="D47" s="138"/>
      <c r="E47" s="139"/>
      <c r="F47" s="139"/>
      <c r="G47" s="139"/>
      <c r="H47" s="139"/>
      <c r="I47" s="194"/>
      <c r="J47" s="135"/>
    </row>
    <row r="48" spans="1:10">
      <c r="A48" s="138"/>
      <c r="B48" s="138"/>
      <c r="C48" s="129"/>
      <c r="D48" s="138"/>
      <c r="E48" s="139"/>
      <c r="F48" s="139"/>
      <c r="G48" s="139"/>
      <c r="H48" s="139"/>
      <c r="I48" s="194"/>
      <c r="J48" s="135"/>
    </row>
    <row r="49" spans="1:10">
      <c r="A49" s="138"/>
      <c r="B49" s="138"/>
      <c r="C49" s="129"/>
      <c r="D49" s="138"/>
      <c r="E49" s="139"/>
      <c r="F49" s="139"/>
      <c r="G49" s="139"/>
      <c r="H49" s="139"/>
      <c r="I49" s="194"/>
      <c r="J49" s="135"/>
    </row>
    <row r="50" spans="1:10">
      <c r="A50" s="138"/>
      <c r="B50" s="138"/>
      <c r="C50" s="129"/>
      <c r="D50" s="138"/>
      <c r="E50" s="139"/>
      <c r="F50" s="139"/>
      <c r="G50" s="139"/>
      <c r="H50" s="139"/>
      <c r="I50" s="194"/>
      <c r="J50" s="135"/>
    </row>
    <row r="51" spans="1:10">
      <c r="A51" s="138"/>
      <c r="B51" s="138"/>
      <c r="C51" s="129"/>
      <c r="D51" s="138"/>
      <c r="E51" s="139"/>
      <c r="F51" s="139"/>
      <c r="G51" s="139"/>
      <c r="H51" s="139"/>
      <c r="I51" s="194"/>
      <c r="J51" s="135"/>
    </row>
    <row r="52" spans="1:10">
      <c r="A52" s="138"/>
      <c r="B52" s="138"/>
      <c r="C52" s="129"/>
      <c r="D52" s="138"/>
      <c r="E52" s="139"/>
      <c r="F52" s="139"/>
      <c r="G52" s="139"/>
      <c r="H52" s="139"/>
      <c r="I52" s="194"/>
      <c r="J52" s="135"/>
    </row>
    <row r="53" spans="1:10">
      <c r="A53" s="138"/>
      <c r="B53" s="138"/>
      <c r="C53" s="129"/>
      <c r="D53" s="138"/>
      <c r="E53" s="139"/>
      <c r="F53" s="139"/>
      <c r="G53" s="139"/>
      <c r="H53" s="139"/>
      <c r="I53" s="194"/>
      <c r="J53" s="135"/>
    </row>
    <row r="54" spans="1:10">
      <c r="A54" s="138"/>
      <c r="B54" s="138"/>
      <c r="C54" s="130"/>
      <c r="D54" s="138"/>
      <c r="E54" s="139"/>
      <c r="F54" s="139"/>
      <c r="G54" s="139"/>
      <c r="H54" s="139"/>
      <c r="I54" s="194"/>
      <c r="J54" s="135"/>
    </row>
    <row r="55" spans="1:10">
      <c r="A55" s="138"/>
      <c r="B55" s="138"/>
      <c r="C55" s="139"/>
      <c r="D55" s="138"/>
      <c r="E55" s="139"/>
      <c r="F55" s="139"/>
      <c r="G55" s="139"/>
      <c r="H55" s="139"/>
      <c r="I55" s="194"/>
      <c r="J55" s="135"/>
    </row>
    <row r="56" spans="1:10">
      <c r="A56" s="138"/>
      <c r="B56" s="138"/>
      <c r="C56" s="139"/>
      <c r="D56" s="138"/>
      <c r="E56" s="139"/>
      <c r="F56" s="139"/>
      <c r="G56" s="139"/>
      <c r="H56" s="139"/>
      <c r="I56" s="194"/>
      <c r="J56" s="135"/>
    </row>
    <row r="57" spans="1:10">
      <c r="A57" s="138"/>
      <c r="B57" s="138"/>
      <c r="C57" s="139"/>
      <c r="D57" s="138"/>
      <c r="E57" s="139"/>
      <c r="F57" s="139"/>
      <c r="G57" s="139"/>
      <c r="H57" s="139"/>
      <c r="I57" s="194"/>
      <c r="J57" s="135"/>
    </row>
    <row r="58" spans="1:10">
      <c r="A58" s="138"/>
      <c r="B58" s="138"/>
      <c r="C58" s="139"/>
      <c r="D58" s="138"/>
      <c r="E58" s="139"/>
      <c r="F58" s="139"/>
      <c r="G58" s="139"/>
      <c r="H58" s="139"/>
      <c r="I58" s="194"/>
      <c r="J58" s="135"/>
    </row>
    <row r="59" spans="1:10">
      <c r="A59" s="100" t="s">
        <v>126</v>
      </c>
      <c r="B59" s="100"/>
      <c r="I59" s="106"/>
      <c r="J59" s="95">
        <f>SUM(J9:J58)</f>
        <v>4500</v>
      </c>
    </row>
  </sheetData>
  <mergeCells count="4">
    <mergeCell ref="A4:J4"/>
    <mergeCell ref="A2:J2"/>
    <mergeCell ref="A6:J6"/>
    <mergeCell ref="A5:J5"/>
  </mergeCells>
  <phoneticPr fontId="21" type="noConversion"/>
  <pageMargins left="0.511811023622047" right="0.31496062992126" top="0.17" bottom="0" header="0" footer="0"/>
  <pageSetup paperSize="9" orientation="landscape" horizontalDpi="200" verticalDpi="200" r:id="rId1"/>
</worksheet>
</file>

<file path=xl/worksheets/sheet9.xml><?xml version="1.0" encoding="utf-8"?>
<worksheet xmlns="http://schemas.openxmlformats.org/spreadsheetml/2006/main" xmlns:r="http://schemas.openxmlformats.org/officeDocument/2006/relationships">
  <dimension ref="A2:DK60"/>
  <sheetViews>
    <sheetView topLeftCell="A3" zoomScaleNormal="130" workbookViewId="0">
      <selection activeCell="A12" sqref="A12:J16"/>
    </sheetView>
  </sheetViews>
  <sheetFormatPr defaultColWidth="8.85546875" defaultRowHeight="15"/>
  <cols>
    <col min="1" max="1" width="34" style="2" customWidth="1"/>
    <col min="2" max="2" width="19.85546875" style="2" customWidth="1"/>
    <col min="3" max="3" width="14" style="7" customWidth="1"/>
    <col min="4" max="4" width="10" style="1" customWidth="1"/>
    <col min="5" max="5" width="12.5703125" style="1" customWidth="1"/>
    <col min="6" max="6" width="8.42578125" style="1" customWidth="1"/>
    <col min="7" max="7" width="7.85546875" style="1" customWidth="1"/>
    <col min="8" max="9" width="9.140625" style="1" customWidth="1"/>
    <col min="10" max="10" width="12.5703125" style="1" customWidth="1"/>
  </cols>
  <sheetData>
    <row r="2" spans="1:115" s="4" customFormat="1" ht="15" customHeight="1">
      <c r="A2" s="731" t="s">
        <v>977</v>
      </c>
      <c r="B2" s="710"/>
      <c r="C2" s="710"/>
      <c r="D2" s="710"/>
      <c r="E2" s="710"/>
      <c r="F2" s="710"/>
      <c r="G2" s="710"/>
      <c r="H2" s="710"/>
      <c r="I2" s="710"/>
      <c r="J2" s="711"/>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row>
    <row r="3" spans="1:115" s="4" customFormat="1" ht="15" customHeight="1">
      <c r="A3" s="12"/>
      <c r="B3" s="12"/>
      <c r="C3" s="12"/>
      <c r="D3" s="12"/>
      <c r="E3" s="12"/>
      <c r="F3" s="12"/>
      <c r="G3" s="12"/>
      <c r="H3" s="12"/>
      <c r="I3" s="12"/>
      <c r="J3" s="12"/>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row>
    <row r="4" spans="1:115" s="4" customFormat="1" ht="28.5" customHeight="1">
      <c r="A4" s="734" t="s">
        <v>976</v>
      </c>
      <c r="B4" s="729"/>
      <c r="C4" s="729"/>
      <c r="D4" s="729"/>
      <c r="E4" s="729"/>
      <c r="F4" s="729"/>
      <c r="G4" s="729"/>
      <c r="H4" s="729"/>
      <c r="I4" s="729"/>
      <c r="J4" s="729"/>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row>
    <row r="5" spans="1:115" s="4" customFormat="1">
      <c r="A5" s="732" t="s">
        <v>243</v>
      </c>
      <c r="B5" s="733"/>
      <c r="C5" s="733"/>
      <c r="D5" s="733"/>
      <c r="E5" s="733"/>
      <c r="F5" s="733"/>
      <c r="G5" s="733"/>
      <c r="H5" s="733"/>
      <c r="I5" s="733"/>
      <c r="J5" s="733"/>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row>
    <row r="6" spans="1:115" s="4" customFormat="1">
      <c r="A6" s="730" t="s">
        <v>244</v>
      </c>
      <c r="B6" s="730"/>
      <c r="C6" s="730"/>
      <c r="D6" s="730"/>
      <c r="E6" s="730"/>
      <c r="F6" s="730"/>
      <c r="G6" s="730"/>
      <c r="H6" s="730"/>
      <c r="I6" s="730"/>
      <c r="J6" s="730"/>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row>
    <row r="7" spans="1:115" s="4" customFormat="1">
      <c r="A7" s="730" t="s">
        <v>245</v>
      </c>
      <c r="B7" s="730"/>
      <c r="C7" s="730"/>
      <c r="D7" s="730"/>
      <c r="E7" s="730"/>
      <c r="F7" s="730"/>
      <c r="G7" s="730"/>
      <c r="H7" s="730"/>
      <c r="I7" s="730"/>
      <c r="J7" s="730"/>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row>
    <row r="8" spans="1:115" s="4" customFormat="1">
      <c r="A8" s="5"/>
      <c r="B8" s="5"/>
      <c r="C8" s="6"/>
      <c r="D8" s="5"/>
      <c r="E8" s="5"/>
      <c r="F8" s="5"/>
      <c r="G8" s="5"/>
      <c r="H8" s="5"/>
      <c r="I8" s="5"/>
      <c r="J8" s="5"/>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row>
    <row r="9" spans="1:115" s="4" customFormat="1" ht="84.75" customHeight="1">
      <c r="A9" s="78" t="s">
        <v>200</v>
      </c>
      <c r="B9" s="79" t="s">
        <v>179</v>
      </c>
      <c r="C9" s="77" t="s">
        <v>960</v>
      </c>
      <c r="D9" s="87" t="s">
        <v>122</v>
      </c>
      <c r="E9" s="79" t="s">
        <v>199</v>
      </c>
      <c r="F9" s="79" t="s">
        <v>184</v>
      </c>
      <c r="G9" s="79" t="s">
        <v>185</v>
      </c>
      <c r="H9" s="79" t="s">
        <v>128</v>
      </c>
      <c r="I9" s="78" t="s">
        <v>131</v>
      </c>
      <c r="J9" s="78" t="s">
        <v>242</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row>
    <row r="10" spans="1:115" ht="63.75">
      <c r="A10" s="165" t="s">
        <v>34</v>
      </c>
      <c r="B10" s="165" t="s">
        <v>35</v>
      </c>
      <c r="C10" s="139" t="s">
        <v>350</v>
      </c>
      <c r="D10" s="139" t="s">
        <v>36</v>
      </c>
      <c r="E10" s="139" t="s">
        <v>37</v>
      </c>
      <c r="F10" s="139">
        <v>2016</v>
      </c>
      <c r="G10" s="139" t="s">
        <v>547</v>
      </c>
      <c r="H10" s="139">
        <v>8</v>
      </c>
      <c r="I10" s="174">
        <v>300</v>
      </c>
      <c r="J10" s="135">
        <v>107</v>
      </c>
    </row>
    <row r="11" spans="1:115" ht="63.75">
      <c r="A11" s="165" t="s">
        <v>38</v>
      </c>
      <c r="B11" s="165" t="s">
        <v>39</v>
      </c>
      <c r="C11" s="139" t="s">
        <v>350</v>
      </c>
      <c r="D11" s="139" t="s">
        <v>36</v>
      </c>
      <c r="E11" s="139" t="s">
        <v>37</v>
      </c>
      <c r="F11" s="139">
        <v>2016</v>
      </c>
      <c r="G11" s="139" t="s">
        <v>547</v>
      </c>
      <c r="H11" s="139">
        <v>9</v>
      </c>
      <c r="I11" s="174">
        <v>300</v>
      </c>
      <c r="J11" s="135">
        <v>71.3</v>
      </c>
    </row>
    <row r="12" spans="1:115" ht="39">
      <c r="A12" s="624" t="s">
        <v>2639</v>
      </c>
      <c r="B12" s="624" t="s">
        <v>2640</v>
      </c>
      <c r="C12" s="139" t="s">
        <v>2641</v>
      </c>
      <c r="D12" s="587" t="s">
        <v>1408</v>
      </c>
      <c r="E12" s="587" t="s">
        <v>2642</v>
      </c>
      <c r="F12" s="139">
        <v>2016</v>
      </c>
      <c r="G12" s="139">
        <v>1</v>
      </c>
      <c r="H12" s="139">
        <v>18</v>
      </c>
      <c r="I12" s="174">
        <v>300</v>
      </c>
      <c r="J12" s="135">
        <v>300</v>
      </c>
    </row>
    <row r="13" spans="1:115" ht="63.75">
      <c r="A13" s="165" t="s">
        <v>2643</v>
      </c>
      <c r="B13" s="165" t="s">
        <v>2644</v>
      </c>
      <c r="C13" s="139" t="s">
        <v>2641</v>
      </c>
      <c r="D13" s="139" t="s">
        <v>2645</v>
      </c>
      <c r="E13" s="139" t="s">
        <v>2646</v>
      </c>
      <c r="F13" s="139">
        <v>2016</v>
      </c>
      <c r="G13" s="139"/>
      <c r="H13" s="139">
        <v>8</v>
      </c>
      <c r="I13" s="174">
        <v>300</v>
      </c>
      <c r="J13" s="135">
        <v>57.14</v>
      </c>
    </row>
    <row r="14" spans="1:115" ht="76.5">
      <c r="A14" s="625" t="s">
        <v>2647</v>
      </c>
      <c r="B14" s="625" t="s">
        <v>2648</v>
      </c>
      <c r="C14" s="139" t="s">
        <v>2641</v>
      </c>
      <c r="D14" s="332" t="s">
        <v>2649</v>
      </c>
      <c r="E14" s="332" t="s">
        <v>2650</v>
      </c>
      <c r="F14" s="333">
        <v>2016</v>
      </c>
      <c r="G14" s="333" t="s">
        <v>622</v>
      </c>
      <c r="H14" s="332" t="s">
        <v>2651</v>
      </c>
      <c r="I14" s="174">
        <v>300</v>
      </c>
      <c r="J14" s="135">
        <v>171.2</v>
      </c>
    </row>
    <row r="15" spans="1:115" ht="38.25">
      <c r="A15" s="625" t="s">
        <v>2652</v>
      </c>
      <c r="B15" s="631" t="s">
        <v>2653</v>
      </c>
      <c r="C15" s="139" t="s">
        <v>2641</v>
      </c>
      <c r="D15" s="332" t="s">
        <v>2654</v>
      </c>
      <c r="E15" s="332" t="s">
        <v>2655</v>
      </c>
      <c r="F15" s="333">
        <v>2016</v>
      </c>
      <c r="G15" s="333" t="s">
        <v>2656</v>
      </c>
      <c r="H15" s="332" t="s">
        <v>2657</v>
      </c>
      <c r="I15" s="174">
        <v>300</v>
      </c>
      <c r="J15" s="135">
        <v>180</v>
      </c>
    </row>
    <row r="16" spans="1:115" ht="204">
      <c r="A16" s="165" t="s">
        <v>2658</v>
      </c>
      <c r="B16" s="202" t="s">
        <v>2659</v>
      </c>
      <c r="C16" s="139" t="s">
        <v>2641</v>
      </c>
      <c r="D16" s="200" t="s">
        <v>2660</v>
      </c>
      <c r="E16" s="200" t="s">
        <v>3258</v>
      </c>
      <c r="F16" s="139">
        <v>2016</v>
      </c>
      <c r="G16" s="139" t="s">
        <v>2672</v>
      </c>
      <c r="H16" s="139" t="s">
        <v>3259</v>
      </c>
      <c r="I16" s="174">
        <v>300</v>
      </c>
      <c r="J16" s="135">
        <v>50</v>
      </c>
    </row>
    <row r="17" spans="1:10">
      <c r="A17" s="138"/>
      <c r="B17" s="138"/>
      <c r="C17" s="129"/>
      <c r="D17" s="139"/>
      <c r="E17" s="139"/>
      <c r="F17" s="139"/>
      <c r="G17" s="139"/>
      <c r="H17" s="139"/>
      <c r="I17" s="174"/>
      <c r="J17" s="135"/>
    </row>
    <row r="18" spans="1:10">
      <c r="A18" s="138"/>
      <c r="B18" s="138"/>
      <c r="C18" s="129"/>
      <c r="D18" s="139"/>
      <c r="E18" s="139"/>
      <c r="F18" s="139"/>
      <c r="G18" s="139"/>
      <c r="H18" s="139"/>
      <c r="I18" s="174"/>
      <c r="J18" s="135"/>
    </row>
    <row r="19" spans="1:10">
      <c r="A19" s="138"/>
      <c r="B19" s="138"/>
      <c r="C19" s="129"/>
      <c r="D19" s="139"/>
      <c r="E19" s="139"/>
      <c r="F19" s="139"/>
      <c r="G19" s="139"/>
      <c r="H19" s="139"/>
      <c r="I19" s="174"/>
      <c r="J19" s="135"/>
    </row>
    <row r="20" spans="1:10">
      <c r="A20" s="138"/>
      <c r="B20" s="138"/>
      <c r="C20" s="129"/>
      <c r="D20" s="139"/>
      <c r="E20" s="139"/>
      <c r="F20" s="139"/>
      <c r="G20" s="139"/>
      <c r="H20" s="139"/>
      <c r="I20" s="174"/>
      <c r="J20" s="135"/>
    </row>
    <row r="21" spans="1:10">
      <c r="A21" s="138"/>
      <c r="B21" s="138"/>
      <c r="C21" s="129"/>
      <c r="D21" s="139"/>
      <c r="E21" s="139"/>
      <c r="F21" s="139"/>
      <c r="G21" s="139"/>
      <c r="H21" s="139"/>
      <c r="I21" s="174"/>
      <c r="J21" s="135"/>
    </row>
    <row r="22" spans="1:10">
      <c r="A22" s="138"/>
      <c r="B22" s="138"/>
      <c r="C22" s="129"/>
      <c r="D22" s="139"/>
      <c r="E22" s="139"/>
      <c r="F22" s="139"/>
      <c r="G22" s="139"/>
      <c r="H22" s="139"/>
      <c r="I22" s="174"/>
      <c r="J22" s="135"/>
    </row>
    <row r="23" spans="1:10">
      <c r="A23" s="138"/>
      <c r="B23" s="138"/>
      <c r="C23" s="129"/>
      <c r="D23" s="139"/>
      <c r="E23" s="139"/>
      <c r="F23" s="139"/>
      <c r="G23" s="139"/>
      <c r="H23" s="139"/>
      <c r="I23" s="174"/>
      <c r="J23" s="135"/>
    </row>
    <row r="24" spans="1:10">
      <c r="A24" s="138"/>
      <c r="B24" s="138"/>
      <c r="C24" s="129"/>
      <c r="D24" s="139"/>
      <c r="E24" s="139"/>
      <c r="F24" s="139"/>
      <c r="G24" s="139"/>
      <c r="H24" s="139"/>
      <c r="I24" s="174"/>
      <c r="J24" s="135"/>
    </row>
    <row r="25" spans="1:10">
      <c r="A25" s="138"/>
      <c r="B25" s="138"/>
      <c r="C25" s="129"/>
      <c r="D25" s="139"/>
      <c r="E25" s="139"/>
      <c r="F25" s="139"/>
      <c r="G25" s="139"/>
      <c r="H25" s="139"/>
      <c r="I25" s="174"/>
      <c r="J25" s="135"/>
    </row>
    <row r="26" spans="1:10">
      <c r="A26" s="138"/>
      <c r="B26" s="138"/>
      <c r="C26" s="129"/>
      <c r="D26" s="139"/>
      <c r="E26" s="139"/>
      <c r="F26" s="139"/>
      <c r="G26" s="139"/>
      <c r="H26" s="139"/>
      <c r="I26" s="174"/>
      <c r="J26" s="135"/>
    </row>
    <row r="27" spans="1:10">
      <c r="A27" s="138"/>
      <c r="B27" s="138"/>
      <c r="C27" s="129"/>
      <c r="D27" s="139"/>
      <c r="E27" s="139"/>
      <c r="F27" s="139"/>
      <c r="G27" s="139"/>
      <c r="H27" s="139"/>
      <c r="I27" s="174"/>
      <c r="J27" s="135"/>
    </row>
    <row r="28" spans="1:10">
      <c r="A28" s="138"/>
      <c r="B28" s="138"/>
      <c r="C28" s="129"/>
      <c r="D28" s="139"/>
      <c r="E28" s="139"/>
      <c r="F28" s="139"/>
      <c r="G28" s="139"/>
      <c r="H28" s="139"/>
      <c r="I28" s="174"/>
      <c r="J28" s="135"/>
    </row>
    <row r="29" spans="1:10">
      <c r="A29" s="138"/>
      <c r="B29" s="138"/>
      <c r="C29" s="129"/>
      <c r="D29" s="139"/>
      <c r="E29" s="139"/>
      <c r="F29" s="139"/>
      <c r="G29" s="139"/>
      <c r="H29" s="139"/>
      <c r="I29" s="174"/>
      <c r="J29" s="135"/>
    </row>
    <row r="30" spans="1:10">
      <c r="A30" s="138"/>
      <c r="B30" s="138"/>
      <c r="C30" s="129"/>
      <c r="D30" s="139"/>
      <c r="E30" s="139"/>
      <c r="F30" s="139"/>
      <c r="G30" s="139"/>
      <c r="H30" s="139"/>
      <c r="I30" s="174"/>
      <c r="J30" s="135"/>
    </row>
    <row r="31" spans="1:10">
      <c r="A31" s="138"/>
      <c r="B31" s="138"/>
      <c r="C31" s="129"/>
      <c r="D31" s="139"/>
      <c r="E31" s="139"/>
      <c r="F31" s="139"/>
      <c r="G31" s="139"/>
      <c r="H31" s="139"/>
      <c r="I31" s="174"/>
      <c r="J31" s="135"/>
    </row>
    <row r="32" spans="1:10">
      <c r="A32" s="138"/>
      <c r="B32" s="138"/>
      <c r="C32" s="129"/>
      <c r="D32" s="139"/>
      <c r="E32" s="139"/>
      <c r="F32" s="139"/>
      <c r="G32" s="139"/>
      <c r="H32" s="139"/>
      <c r="I32" s="174"/>
      <c r="J32" s="135"/>
    </row>
    <row r="33" spans="1:10">
      <c r="A33" s="138"/>
      <c r="B33" s="138"/>
      <c r="C33" s="129"/>
      <c r="D33" s="139"/>
      <c r="E33" s="139"/>
      <c r="F33" s="139"/>
      <c r="G33" s="139"/>
      <c r="H33" s="139"/>
      <c r="I33" s="174"/>
      <c r="J33" s="135"/>
    </row>
    <row r="34" spans="1:10">
      <c r="A34" s="138"/>
      <c r="B34" s="138"/>
      <c r="C34" s="129"/>
      <c r="D34" s="139"/>
      <c r="E34" s="139"/>
      <c r="F34" s="139"/>
      <c r="G34" s="139"/>
      <c r="H34" s="139"/>
      <c r="I34" s="174"/>
      <c r="J34" s="135"/>
    </row>
    <row r="35" spans="1:10">
      <c r="A35" s="138"/>
      <c r="B35" s="138"/>
      <c r="C35" s="129"/>
      <c r="D35" s="139"/>
      <c r="E35" s="139"/>
      <c r="F35" s="139"/>
      <c r="G35" s="139"/>
      <c r="H35" s="139"/>
      <c r="I35" s="174"/>
      <c r="J35" s="135"/>
    </row>
    <row r="36" spans="1:10">
      <c r="A36" s="138"/>
      <c r="B36" s="138"/>
      <c r="C36" s="129"/>
      <c r="D36" s="139"/>
      <c r="E36" s="139"/>
      <c r="F36" s="139"/>
      <c r="G36" s="139"/>
      <c r="H36" s="139"/>
      <c r="I36" s="174"/>
      <c r="J36" s="135"/>
    </row>
    <row r="37" spans="1:10">
      <c r="A37" s="138"/>
      <c r="B37" s="138"/>
      <c r="C37" s="129"/>
      <c r="D37" s="139"/>
      <c r="E37" s="139"/>
      <c r="F37" s="139"/>
      <c r="G37" s="139"/>
      <c r="H37" s="139"/>
      <c r="I37" s="174"/>
      <c r="J37" s="135"/>
    </row>
    <row r="38" spans="1:10">
      <c r="A38" s="138"/>
      <c r="B38" s="138"/>
      <c r="C38" s="129"/>
      <c r="D38" s="139"/>
      <c r="E38" s="139"/>
      <c r="F38" s="139"/>
      <c r="G38" s="139"/>
      <c r="H38" s="139"/>
      <c r="I38" s="174"/>
      <c r="J38" s="135"/>
    </row>
    <row r="39" spans="1:10">
      <c r="A39" s="138"/>
      <c r="B39" s="138"/>
      <c r="C39" s="129"/>
      <c r="D39" s="139"/>
      <c r="E39" s="139"/>
      <c r="F39" s="139"/>
      <c r="G39" s="139"/>
      <c r="H39" s="139"/>
      <c r="I39" s="174"/>
      <c r="J39" s="135"/>
    </row>
    <row r="40" spans="1:10">
      <c r="A40" s="138"/>
      <c r="B40" s="138"/>
      <c r="C40" s="129"/>
      <c r="D40" s="139"/>
      <c r="E40" s="139"/>
      <c r="F40" s="139"/>
      <c r="G40" s="139"/>
      <c r="H40" s="139"/>
      <c r="I40" s="174"/>
      <c r="J40" s="135"/>
    </row>
    <row r="41" spans="1:10">
      <c r="A41" s="138"/>
      <c r="B41" s="138"/>
      <c r="C41" s="129"/>
      <c r="D41" s="139"/>
      <c r="E41" s="139"/>
      <c r="F41" s="139"/>
      <c r="G41" s="139"/>
      <c r="H41" s="139"/>
      <c r="I41" s="174"/>
      <c r="J41" s="135"/>
    </row>
    <row r="42" spans="1:10">
      <c r="A42" s="138"/>
      <c r="B42" s="138"/>
      <c r="C42" s="129"/>
      <c r="D42" s="139"/>
      <c r="E42" s="139"/>
      <c r="F42" s="139"/>
      <c r="G42" s="139"/>
      <c r="H42" s="139"/>
      <c r="I42" s="174"/>
      <c r="J42" s="135"/>
    </row>
    <row r="43" spans="1:10">
      <c r="A43" s="138"/>
      <c r="B43" s="138"/>
      <c r="C43" s="129"/>
      <c r="D43" s="139"/>
      <c r="E43" s="139"/>
      <c r="F43" s="139"/>
      <c r="G43" s="139"/>
      <c r="H43" s="139"/>
      <c r="I43" s="174"/>
      <c r="J43" s="135"/>
    </row>
    <row r="44" spans="1:10">
      <c r="A44" s="138"/>
      <c r="B44" s="138"/>
      <c r="C44" s="129"/>
      <c r="D44" s="139"/>
      <c r="E44" s="139"/>
      <c r="F44" s="139"/>
      <c r="G44" s="139"/>
      <c r="H44" s="139"/>
      <c r="I44" s="174"/>
      <c r="J44" s="135"/>
    </row>
    <row r="45" spans="1:10">
      <c r="A45" s="138"/>
      <c r="B45" s="138"/>
      <c r="C45" s="129"/>
      <c r="D45" s="139"/>
      <c r="E45" s="139"/>
      <c r="F45" s="139"/>
      <c r="G45" s="139"/>
      <c r="H45" s="139"/>
      <c r="I45" s="174"/>
      <c r="J45" s="135"/>
    </row>
    <row r="46" spans="1:10">
      <c r="A46" s="138"/>
      <c r="B46" s="138"/>
      <c r="C46" s="129"/>
      <c r="D46" s="139"/>
      <c r="E46" s="139"/>
      <c r="F46" s="139"/>
      <c r="G46" s="139"/>
      <c r="H46" s="139"/>
      <c r="I46" s="174"/>
      <c r="J46" s="135"/>
    </row>
    <row r="47" spans="1:10">
      <c r="A47" s="138"/>
      <c r="B47" s="138"/>
      <c r="C47" s="129"/>
      <c r="D47" s="139"/>
      <c r="E47" s="139"/>
      <c r="F47" s="139"/>
      <c r="G47" s="139"/>
      <c r="H47" s="139"/>
      <c r="I47" s="174"/>
      <c r="J47" s="135"/>
    </row>
    <row r="48" spans="1:10">
      <c r="A48" s="138"/>
      <c r="B48" s="138"/>
      <c r="C48" s="129"/>
      <c r="D48" s="139"/>
      <c r="E48" s="139"/>
      <c r="F48" s="139"/>
      <c r="G48" s="139"/>
      <c r="H48" s="139"/>
      <c r="I48" s="174"/>
      <c r="J48" s="135"/>
    </row>
    <row r="49" spans="1:10">
      <c r="A49" s="138"/>
      <c r="B49" s="138"/>
      <c r="C49" s="129"/>
      <c r="D49" s="139"/>
      <c r="E49" s="139"/>
      <c r="F49" s="139"/>
      <c r="G49" s="139"/>
      <c r="H49" s="139"/>
      <c r="I49" s="174"/>
      <c r="J49" s="135"/>
    </row>
    <row r="50" spans="1:10">
      <c r="A50" s="138"/>
      <c r="B50" s="138"/>
      <c r="C50" s="129"/>
      <c r="D50" s="139"/>
      <c r="E50" s="139"/>
      <c r="F50" s="139"/>
      <c r="G50" s="139"/>
      <c r="H50" s="139"/>
      <c r="I50" s="174"/>
      <c r="J50" s="135"/>
    </row>
    <row r="51" spans="1:10">
      <c r="A51" s="138"/>
      <c r="B51" s="138"/>
      <c r="C51" s="129"/>
      <c r="D51" s="139"/>
      <c r="E51" s="139"/>
      <c r="F51" s="139"/>
      <c r="G51" s="139"/>
      <c r="H51" s="139"/>
      <c r="I51" s="174"/>
      <c r="J51" s="135"/>
    </row>
    <row r="52" spans="1:10">
      <c r="A52" s="138"/>
      <c r="B52" s="138"/>
      <c r="C52" s="129"/>
      <c r="D52" s="139"/>
      <c r="E52" s="139"/>
      <c r="F52" s="139"/>
      <c r="G52" s="139"/>
      <c r="H52" s="139"/>
      <c r="I52" s="174"/>
      <c r="J52" s="135"/>
    </row>
    <row r="53" spans="1:10">
      <c r="A53" s="138"/>
      <c r="B53" s="138"/>
      <c r="C53" s="129"/>
      <c r="D53" s="139"/>
      <c r="E53" s="139"/>
      <c r="F53" s="139"/>
      <c r="G53" s="139"/>
      <c r="H53" s="139"/>
      <c r="I53" s="174"/>
      <c r="J53" s="135"/>
    </row>
    <row r="54" spans="1:10">
      <c r="A54" s="138"/>
      <c r="B54" s="138"/>
      <c r="C54" s="129"/>
      <c r="D54" s="139"/>
      <c r="E54" s="139"/>
      <c r="F54" s="139"/>
      <c r="G54" s="139"/>
      <c r="H54" s="139"/>
      <c r="I54" s="174"/>
      <c r="J54" s="135"/>
    </row>
    <row r="55" spans="1:10">
      <c r="A55" s="138"/>
      <c r="B55" s="138"/>
      <c r="C55" s="139"/>
      <c r="D55" s="139"/>
      <c r="E55" s="139"/>
      <c r="F55" s="139"/>
      <c r="G55" s="139"/>
      <c r="H55" s="139"/>
      <c r="I55" s="195"/>
      <c r="J55" s="135"/>
    </row>
    <row r="56" spans="1:10">
      <c r="A56" s="138"/>
      <c r="B56" s="138"/>
      <c r="C56" s="139"/>
      <c r="D56" s="139"/>
      <c r="E56" s="139"/>
      <c r="F56" s="139"/>
      <c r="G56" s="139"/>
      <c r="H56" s="139"/>
      <c r="I56" s="195"/>
      <c r="J56" s="135"/>
    </row>
    <row r="57" spans="1:10">
      <c r="A57" s="138"/>
      <c r="B57" s="138"/>
      <c r="C57" s="139"/>
      <c r="D57" s="139"/>
      <c r="E57" s="139"/>
      <c r="F57" s="139"/>
      <c r="G57" s="139"/>
      <c r="H57" s="139"/>
      <c r="I57" s="195"/>
      <c r="J57" s="135"/>
    </row>
    <row r="58" spans="1:10">
      <c r="A58" s="138"/>
      <c r="B58" s="138"/>
      <c r="C58" s="139"/>
      <c r="D58" s="139"/>
      <c r="E58" s="139"/>
      <c r="F58" s="139"/>
      <c r="G58" s="139"/>
      <c r="H58" s="139"/>
      <c r="I58" s="195"/>
      <c r="J58" s="135"/>
    </row>
    <row r="59" spans="1:10">
      <c r="A59" s="138"/>
      <c r="B59" s="138"/>
      <c r="C59" s="139"/>
      <c r="D59" s="139"/>
      <c r="E59" s="139"/>
      <c r="F59" s="139"/>
      <c r="G59" s="139"/>
      <c r="H59" s="139"/>
      <c r="I59" s="195"/>
      <c r="J59" s="135"/>
    </row>
    <row r="60" spans="1:10">
      <c r="A60" s="100" t="s">
        <v>126</v>
      </c>
      <c r="B60" s="100"/>
      <c r="I60" s="3"/>
      <c r="J60" s="95">
        <f>SUM(J10:J59)</f>
        <v>936.6400000000001</v>
      </c>
    </row>
  </sheetData>
  <mergeCells count="5">
    <mergeCell ref="A7:J7"/>
    <mergeCell ref="A2:J2"/>
    <mergeCell ref="A6:J6"/>
    <mergeCell ref="A5:J5"/>
    <mergeCell ref="A4:J4"/>
  </mergeCells>
  <phoneticPr fontId="21" type="noConversion"/>
  <pageMargins left="0.511811023622047" right="0.31496062992126" top="0" bottom="0" header="0" footer="0"/>
  <pageSetup paperSize="9"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4</vt:i4>
      </vt:variant>
    </vt:vector>
  </HeadingPairs>
  <TitlesOfParts>
    <vt:vector size="31" baseType="lpstr">
      <vt:lpstr>FING</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 17.</vt:lpstr>
      <vt:lpstr>I. 18</vt:lpstr>
      <vt:lpstr>I.19</vt:lpstr>
      <vt:lpstr>I.20</vt:lpstr>
      <vt:lpstr>I.21</vt:lpstr>
      <vt:lpstr>I.22</vt:lpstr>
      <vt:lpstr>I.23</vt:lpstr>
      <vt:lpstr>I.24</vt:lpstr>
      <vt:lpstr>I.25.</vt:lpstr>
      <vt:lpstr>I.26</vt:lpstr>
      <vt:lpstr>FING!Print_Area</vt:lpstr>
      <vt:lpstr>I.12!Print_Area</vt:lpstr>
      <vt:lpstr>I.2!Print_Area</vt:lpstr>
      <vt:lpstr>I.5!Print_Area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Claudiu</dc:creator>
  <cp:lastModifiedBy>Prof.Marginean</cp:lastModifiedBy>
  <cp:lastPrinted>2017-05-15T14:36:57Z</cp:lastPrinted>
  <dcterms:created xsi:type="dcterms:W3CDTF">2009-01-26T16:08:31Z</dcterms:created>
  <dcterms:modified xsi:type="dcterms:W3CDTF">2017-07-28T07:55:47Z</dcterms:modified>
</cp:coreProperties>
</file>